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7755" firstSheet="5" activeTab="12"/>
  </bookViews>
  <sheets>
    <sheet name="Таблица девушки" sheetId="9" state="hidden" r:id="rId1"/>
    <sheet name=" Таблица Девушки 1" sheetId="20" state="hidden" r:id="rId2"/>
    <sheet name="Таблица Юноши 1" sheetId="21" state="hidden" r:id="rId3"/>
    <sheet name="ЛР М 5" sheetId="17" state="hidden" r:id="rId4"/>
    <sheet name="ЛЗ Юноши (2)" sheetId="19" state="hidden" r:id="rId5"/>
    <sheet name="Сводный отчет" sheetId="2" r:id="rId6"/>
    <sheet name="Таблица юноши" sheetId="8" state="hidden" r:id="rId7"/>
    <sheet name="Победители соревнования" sheetId="10" state="hidden" r:id="rId8"/>
    <sheet name="Юноши " sheetId="3" state="hidden" r:id="rId9"/>
    <sheet name="Личный расчет юноши" sheetId="12" state="hidden" r:id="rId10"/>
    <sheet name="Девушки" sheetId="11" state="hidden" r:id="rId11"/>
    <sheet name="Личный расчет девушки" sheetId="14" state="hidden" r:id="rId12"/>
    <sheet name="ЛЗ Юноши" sheetId="22" r:id="rId13"/>
    <sheet name="ЛЗ Девушки" sheetId="16" r:id="rId14"/>
    <sheet name="Условия заполнения" sheetId="1" state="hidden" r:id="rId15"/>
    <sheet name="Командный зачет" sheetId="7" r:id="rId16"/>
  </sheets>
  <definedNames>
    <definedName name="_xlnm.Print_Area" localSheetId="15">'Командный зачет'!$A$1:$H$23</definedName>
    <definedName name="_xlnm.Print_Area" localSheetId="13">'ЛЗ Девушки'!$A$1:$Z$58</definedName>
    <definedName name="_xlnm.Print_Area" localSheetId="12">'ЛЗ Юноши'!$A$1:$T$58</definedName>
    <definedName name="_xlnm.Print_Area" localSheetId="4">'ЛЗ Юноши (2)'!$A$1:$AF$64</definedName>
    <definedName name="_xlnm.Print_Area" localSheetId="5">'Сводный отчет'!$A$1:$Z$106</definedName>
    <definedName name="_xlnm.Print_Area" localSheetId="8">'Юноши '!$A$1:$X$49</definedName>
  </definedNames>
  <calcPr calcId="145621"/>
</workbook>
</file>

<file path=xl/calcChain.xml><?xml version="1.0" encoding="utf-8"?>
<calcChain xmlns="http://schemas.openxmlformats.org/spreadsheetml/2006/main">
  <c r="F4" i="16" l="1"/>
  <c r="H4" i="16"/>
  <c r="J4" i="16"/>
  <c r="L4" i="16"/>
  <c r="N4" i="16"/>
  <c r="P4" i="16"/>
  <c r="F5" i="16"/>
  <c r="H5" i="16"/>
  <c r="J5" i="16"/>
  <c r="L5" i="16"/>
  <c r="N5" i="16"/>
  <c r="P5" i="16"/>
  <c r="F6" i="16"/>
  <c r="H6" i="16"/>
  <c r="J6" i="16"/>
  <c r="L6" i="16"/>
  <c r="N6" i="16"/>
  <c r="P6" i="16"/>
  <c r="F7" i="16"/>
  <c r="H7" i="16"/>
  <c r="J7" i="16"/>
  <c r="L7" i="16"/>
  <c r="N7" i="16"/>
  <c r="P7" i="16"/>
  <c r="F8" i="16"/>
  <c r="H8" i="16"/>
  <c r="J8" i="16"/>
  <c r="L8" i="16"/>
  <c r="N8" i="16"/>
  <c r="P8" i="16"/>
  <c r="F9" i="16"/>
  <c r="H9" i="16"/>
  <c r="J9" i="16"/>
  <c r="L9" i="16"/>
  <c r="N9" i="16"/>
  <c r="P9" i="16"/>
  <c r="D5" i="16"/>
  <c r="D6" i="16"/>
  <c r="D7" i="16"/>
  <c r="D8" i="16"/>
  <c r="D9" i="16"/>
  <c r="D4" i="16"/>
  <c r="F40" i="22"/>
  <c r="H40" i="22"/>
  <c r="J40" i="22"/>
  <c r="L40" i="22"/>
  <c r="N40" i="22"/>
  <c r="P40" i="22"/>
  <c r="F41" i="22"/>
  <c r="H41" i="22"/>
  <c r="J41" i="22"/>
  <c r="L41" i="22"/>
  <c r="N41" i="22"/>
  <c r="P41" i="22"/>
  <c r="F42" i="22"/>
  <c r="H42" i="22"/>
  <c r="I42" i="22"/>
  <c r="J42" i="22"/>
  <c r="L42" i="22"/>
  <c r="N42" i="22"/>
  <c r="P42" i="22"/>
  <c r="F43" i="22"/>
  <c r="H43" i="22"/>
  <c r="J43" i="22"/>
  <c r="L43" i="22"/>
  <c r="N43" i="22"/>
  <c r="P43" i="22"/>
  <c r="F44" i="22"/>
  <c r="H44" i="22"/>
  <c r="J44" i="22"/>
  <c r="L44" i="22"/>
  <c r="N44" i="22"/>
  <c r="P44" i="22"/>
  <c r="F45" i="22"/>
  <c r="H45" i="22"/>
  <c r="J45" i="22"/>
  <c r="L45" i="22"/>
  <c r="N45" i="22"/>
  <c r="P45" i="22"/>
  <c r="D41" i="22"/>
  <c r="D42" i="22"/>
  <c r="D43" i="22"/>
  <c r="D44" i="22"/>
  <c r="D45" i="22"/>
  <c r="D40" i="22"/>
  <c r="F34" i="22"/>
  <c r="H34" i="22"/>
  <c r="J34" i="22"/>
  <c r="L34" i="22"/>
  <c r="N34" i="22"/>
  <c r="P34" i="22"/>
  <c r="F35" i="22"/>
  <c r="H35" i="22"/>
  <c r="I35" i="22"/>
  <c r="J35" i="22"/>
  <c r="L35" i="22"/>
  <c r="N35" i="22"/>
  <c r="P35" i="22"/>
  <c r="F36" i="22"/>
  <c r="H36" i="22"/>
  <c r="J36" i="22"/>
  <c r="L36" i="22"/>
  <c r="N36" i="22"/>
  <c r="P36" i="22"/>
  <c r="F37" i="22"/>
  <c r="H37" i="22"/>
  <c r="J37" i="22"/>
  <c r="L37" i="22"/>
  <c r="N37" i="22"/>
  <c r="P37" i="22"/>
  <c r="F38" i="22"/>
  <c r="H38" i="22"/>
  <c r="J38" i="22"/>
  <c r="L38" i="22"/>
  <c r="N38" i="22"/>
  <c r="P38" i="22"/>
  <c r="F39" i="22"/>
  <c r="H39" i="22"/>
  <c r="J39" i="22"/>
  <c r="L39" i="22"/>
  <c r="N39" i="22"/>
  <c r="P39" i="22"/>
  <c r="D35" i="22"/>
  <c r="D36" i="22"/>
  <c r="D37" i="22"/>
  <c r="D38" i="22"/>
  <c r="D39" i="22"/>
  <c r="D34" i="22"/>
  <c r="F28" i="22"/>
  <c r="H28" i="22"/>
  <c r="J28" i="22"/>
  <c r="L28" i="22"/>
  <c r="N28" i="22"/>
  <c r="P28" i="22"/>
  <c r="F29" i="22"/>
  <c r="H29" i="22"/>
  <c r="J29" i="22"/>
  <c r="L29" i="22"/>
  <c r="N29" i="22"/>
  <c r="P29" i="22"/>
  <c r="F30" i="22"/>
  <c r="H30" i="22"/>
  <c r="I30" i="22"/>
  <c r="J30" i="22"/>
  <c r="L30" i="22"/>
  <c r="N30" i="22"/>
  <c r="P30" i="22"/>
  <c r="F31" i="22"/>
  <c r="H31" i="22"/>
  <c r="J31" i="22"/>
  <c r="L31" i="22"/>
  <c r="N31" i="22"/>
  <c r="P31" i="22"/>
  <c r="F32" i="22"/>
  <c r="H32" i="22"/>
  <c r="J32" i="22"/>
  <c r="L32" i="22"/>
  <c r="N32" i="22"/>
  <c r="P32" i="22"/>
  <c r="F33" i="22"/>
  <c r="H33" i="22"/>
  <c r="J33" i="22"/>
  <c r="L33" i="22"/>
  <c r="N33" i="22"/>
  <c r="P33" i="22"/>
  <c r="D29" i="22"/>
  <c r="D30" i="22"/>
  <c r="D31" i="22"/>
  <c r="D32" i="22"/>
  <c r="D33" i="22"/>
  <c r="D28" i="22"/>
  <c r="F22" i="22"/>
  <c r="H22" i="22"/>
  <c r="J22" i="22"/>
  <c r="L22" i="22"/>
  <c r="N22" i="22"/>
  <c r="P22" i="22"/>
  <c r="F23" i="22"/>
  <c r="H23" i="22"/>
  <c r="J23" i="22"/>
  <c r="L23" i="22"/>
  <c r="N23" i="22"/>
  <c r="P23" i="22"/>
  <c r="F24" i="22"/>
  <c r="H24" i="22"/>
  <c r="J24" i="22"/>
  <c r="L24" i="22"/>
  <c r="N24" i="22"/>
  <c r="P24" i="22"/>
  <c r="F25" i="22"/>
  <c r="H25" i="22"/>
  <c r="J25" i="22"/>
  <c r="L25" i="22"/>
  <c r="N25" i="22"/>
  <c r="P25" i="22"/>
  <c r="F26" i="22"/>
  <c r="H26" i="22"/>
  <c r="I26" i="22"/>
  <c r="J26" i="22"/>
  <c r="L26" i="22"/>
  <c r="N26" i="22"/>
  <c r="P26" i="22"/>
  <c r="F27" i="22"/>
  <c r="H27" i="22"/>
  <c r="J27" i="22"/>
  <c r="L27" i="22"/>
  <c r="N27" i="22"/>
  <c r="P27" i="22"/>
  <c r="D23" i="22"/>
  <c r="D24" i="22"/>
  <c r="D25" i="22"/>
  <c r="D26" i="22"/>
  <c r="D27" i="22"/>
  <c r="D22" i="22"/>
  <c r="F16" i="22"/>
  <c r="H16" i="22"/>
  <c r="J16" i="22"/>
  <c r="L16" i="22"/>
  <c r="N16" i="22"/>
  <c r="P16" i="22"/>
  <c r="F17" i="22"/>
  <c r="H17" i="22"/>
  <c r="J17" i="22"/>
  <c r="L17" i="22"/>
  <c r="N17" i="22"/>
  <c r="P17" i="22"/>
  <c r="F18" i="22"/>
  <c r="H18" i="22"/>
  <c r="J18" i="22"/>
  <c r="L18" i="22"/>
  <c r="N18" i="22"/>
  <c r="P18" i="22"/>
  <c r="F19" i="22"/>
  <c r="H19" i="22"/>
  <c r="J19" i="22"/>
  <c r="L19" i="22"/>
  <c r="N19" i="22"/>
  <c r="P19" i="22"/>
  <c r="F20" i="22"/>
  <c r="H20" i="22"/>
  <c r="J20" i="22"/>
  <c r="L20" i="22"/>
  <c r="N20" i="22"/>
  <c r="P20" i="22"/>
  <c r="F21" i="22"/>
  <c r="H21" i="22"/>
  <c r="J21" i="22"/>
  <c r="L21" i="22"/>
  <c r="N21" i="22"/>
  <c r="P21" i="22"/>
  <c r="D17" i="22"/>
  <c r="D18" i="22"/>
  <c r="D19" i="22"/>
  <c r="D20" i="22"/>
  <c r="D21" i="22"/>
  <c r="D16" i="22"/>
  <c r="F4" i="22"/>
  <c r="H4" i="22"/>
  <c r="J4" i="22"/>
  <c r="L4" i="22"/>
  <c r="N4" i="22"/>
  <c r="P4" i="22"/>
  <c r="F5" i="22"/>
  <c r="H5" i="22"/>
  <c r="J5" i="22"/>
  <c r="L5" i="22"/>
  <c r="N5" i="22"/>
  <c r="P5" i="22"/>
  <c r="F6" i="22"/>
  <c r="H6" i="22"/>
  <c r="J6" i="22"/>
  <c r="L6" i="22"/>
  <c r="N6" i="22"/>
  <c r="P6" i="22"/>
  <c r="F7" i="22"/>
  <c r="H7" i="22"/>
  <c r="J7" i="22"/>
  <c r="L7" i="22"/>
  <c r="N7" i="22"/>
  <c r="P7" i="22"/>
  <c r="F8" i="22"/>
  <c r="H8" i="22"/>
  <c r="J8" i="22"/>
  <c r="L8" i="22"/>
  <c r="N8" i="22"/>
  <c r="P8" i="22"/>
  <c r="F9" i="22"/>
  <c r="H9" i="22"/>
  <c r="J9" i="22"/>
  <c r="L9" i="22"/>
  <c r="N9" i="22"/>
  <c r="P9" i="22"/>
  <c r="D5" i="22"/>
  <c r="D6" i="22"/>
  <c r="D7" i="22"/>
  <c r="D8" i="22"/>
  <c r="D9" i="22"/>
  <c r="D4" i="22"/>
  <c r="F10" i="22"/>
  <c r="H10" i="22"/>
  <c r="J10" i="22"/>
  <c r="L10" i="22"/>
  <c r="N10" i="22"/>
  <c r="P10" i="22"/>
  <c r="F11" i="22"/>
  <c r="H11" i="22"/>
  <c r="J11" i="22"/>
  <c r="L11" i="22"/>
  <c r="N11" i="22"/>
  <c r="P11" i="22"/>
  <c r="F12" i="22"/>
  <c r="H12" i="22"/>
  <c r="J12" i="22"/>
  <c r="L12" i="22"/>
  <c r="N12" i="22"/>
  <c r="P12" i="22"/>
  <c r="F13" i="22"/>
  <c r="H13" i="22"/>
  <c r="J13" i="22"/>
  <c r="L13" i="22"/>
  <c r="N13" i="22"/>
  <c r="P13" i="22"/>
  <c r="F14" i="22"/>
  <c r="H14" i="22"/>
  <c r="J14" i="22"/>
  <c r="L14" i="22"/>
  <c r="N14" i="22"/>
  <c r="P14" i="22"/>
  <c r="F15" i="22"/>
  <c r="H15" i="22"/>
  <c r="J15" i="22"/>
  <c r="L15" i="22"/>
  <c r="N15" i="22"/>
  <c r="P15" i="22"/>
  <c r="D11" i="22"/>
  <c r="D12" i="22"/>
  <c r="D13" i="22"/>
  <c r="D14" i="22"/>
  <c r="D15" i="22"/>
  <c r="D10" i="22"/>
  <c r="F40" i="16"/>
  <c r="H40" i="16"/>
  <c r="J40" i="16"/>
  <c r="L40" i="16"/>
  <c r="N40" i="16"/>
  <c r="P40" i="16"/>
  <c r="F41" i="16"/>
  <c r="H41" i="16"/>
  <c r="J41" i="16"/>
  <c r="L41" i="16"/>
  <c r="N41" i="16"/>
  <c r="P41" i="16"/>
  <c r="F42" i="16"/>
  <c r="H42" i="16"/>
  <c r="I42" i="16"/>
  <c r="J42" i="16"/>
  <c r="L42" i="16"/>
  <c r="N42" i="16"/>
  <c r="P42" i="16"/>
  <c r="F43" i="16"/>
  <c r="H43" i="16"/>
  <c r="J43" i="16"/>
  <c r="L43" i="16"/>
  <c r="N43" i="16"/>
  <c r="P43" i="16"/>
  <c r="F44" i="16"/>
  <c r="H44" i="16"/>
  <c r="J44" i="16"/>
  <c r="L44" i="16"/>
  <c r="N44" i="16"/>
  <c r="P44" i="16"/>
  <c r="F45" i="16"/>
  <c r="H45" i="16"/>
  <c r="J45" i="16"/>
  <c r="K45" i="16"/>
  <c r="L45" i="16"/>
  <c r="N45" i="16"/>
  <c r="P45" i="16"/>
  <c r="D41" i="16"/>
  <c r="D42" i="16"/>
  <c r="D43" i="16"/>
  <c r="D44" i="16"/>
  <c r="D45" i="16"/>
  <c r="D40" i="16"/>
  <c r="F34" i="16"/>
  <c r="H34" i="16"/>
  <c r="J34" i="16"/>
  <c r="L34" i="16"/>
  <c r="N34" i="16"/>
  <c r="P34" i="16"/>
  <c r="F35" i="16"/>
  <c r="H35" i="16"/>
  <c r="J35" i="16"/>
  <c r="L35" i="16"/>
  <c r="N35" i="16"/>
  <c r="P35" i="16"/>
  <c r="F36" i="16"/>
  <c r="H36" i="16"/>
  <c r="I36" i="16"/>
  <c r="J36" i="16"/>
  <c r="L36" i="16"/>
  <c r="N36" i="16"/>
  <c r="P36" i="16"/>
  <c r="F37" i="16"/>
  <c r="H37" i="16"/>
  <c r="J37" i="16"/>
  <c r="L37" i="16"/>
  <c r="N37" i="16"/>
  <c r="P37" i="16"/>
  <c r="F38" i="16"/>
  <c r="H38" i="16"/>
  <c r="J38" i="16"/>
  <c r="K38" i="16"/>
  <c r="L38" i="16"/>
  <c r="N38" i="16"/>
  <c r="P38" i="16"/>
  <c r="F39" i="16"/>
  <c r="H39" i="16"/>
  <c r="J39" i="16"/>
  <c r="L39" i="16"/>
  <c r="N39" i="16"/>
  <c r="P39" i="16"/>
  <c r="D35" i="16"/>
  <c r="D36" i="16"/>
  <c r="D37" i="16"/>
  <c r="D38" i="16"/>
  <c r="D39" i="16"/>
  <c r="D34" i="16"/>
  <c r="F28" i="16"/>
  <c r="H28" i="16"/>
  <c r="J28" i="16"/>
  <c r="L28" i="16"/>
  <c r="N28" i="16"/>
  <c r="P28" i="16"/>
  <c r="F29" i="16"/>
  <c r="H29" i="16"/>
  <c r="J29" i="16"/>
  <c r="L29" i="16"/>
  <c r="N29" i="16"/>
  <c r="P29" i="16"/>
  <c r="F30" i="16"/>
  <c r="H30" i="16"/>
  <c r="I30" i="16"/>
  <c r="J30" i="16"/>
  <c r="L30" i="16"/>
  <c r="N30" i="16"/>
  <c r="P30" i="16"/>
  <c r="F31" i="16"/>
  <c r="H31" i="16"/>
  <c r="J31" i="16"/>
  <c r="L31" i="16"/>
  <c r="N31" i="16"/>
  <c r="P31" i="16"/>
  <c r="F32" i="16"/>
  <c r="H32" i="16"/>
  <c r="J32" i="16"/>
  <c r="L32" i="16"/>
  <c r="N32" i="16"/>
  <c r="P32" i="16"/>
  <c r="F33" i="16"/>
  <c r="H33" i="16"/>
  <c r="J33" i="16"/>
  <c r="L33" i="16"/>
  <c r="N33" i="16"/>
  <c r="P33" i="16"/>
  <c r="D29" i="16"/>
  <c r="D30" i="16"/>
  <c r="D31" i="16"/>
  <c r="D32" i="16"/>
  <c r="D33" i="16"/>
  <c r="D28" i="16"/>
  <c r="F22" i="16"/>
  <c r="H22" i="16"/>
  <c r="J22" i="16"/>
  <c r="L22" i="16"/>
  <c r="N22" i="16"/>
  <c r="P22" i="16"/>
  <c r="F23" i="16"/>
  <c r="H23" i="16"/>
  <c r="J23" i="16"/>
  <c r="K23" i="16"/>
  <c r="L23" i="16"/>
  <c r="N23" i="16"/>
  <c r="P23" i="16"/>
  <c r="F24" i="16"/>
  <c r="H24" i="16"/>
  <c r="I24" i="16"/>
  <c r="J24" i="16"/>
  <c r="K24" i="16"/>
  <c r="L24" i="16"/>
  <c r="N24" i="16"/>
  <c r="P24" i="16"/>
  <c r="F25" i="16"/>
  <c r="H25" i="16"/>
  <c r="J25" i="16"/>
  <c r="L25" i="16"/>
  <c r="N25" i="16"/>
  <c r="P25" i="16"/>
  <c r="F26" i="16"/>
  <c r="H26" i="16"/>
  <c r="J26" i="16"/>
  <c r="L26" i="16"/>
  <c r="N26" i="16"/>
  <c r="P26" i="16"/>
  <c r="F27" i="16"/>
  <c r="H27" i="16"/>
  <c r="J27" i="16"/>
  <c r="L27" i="16"/>
  <c r="N27" i="16"/>
  <c r="P27" i="16"/>
  <c r="D23" i="16"/>
  <c r="D24" i="16"/>
  <c r="D25" i="16"/>
  <c r="D26" i="16"/>
  <c r="D27" i="16"/>
  <c r="D22" i="16"/>
  <c r="F16" i="16"/>
  <c r="H16" i="16"/>
  <c r="J16" i="16"/>
  <c r="L16" i="16"/>
  <c r="N16" i="16"/>
  <c r="P16" i="16"/>
  <c r="F17" i="16"/>
  <c r="H17" i="16"/>
  <c r="J17" i="16"/>
  <c r="L17" i="16"/>
  <c r="N17" i="16"/>
  <c r="P17" i="16"/>
  <c r="F18" i="16"/>
  <c r="H18" i="16"/>
  <c r="J18" i="16"/>
  <c r="L18" i="16"/>
  <c r="N18" i="16"/>
  <c r="P18" i="16"/>
  <c r="F19" i="16"/>
  <c r="H19" i="16"/>
  <c r="J19" i="16"/>
  <c r="L19" i="16"/>
  <c r="N19" i="16"/>
  <c r="P19" i="16"/>
  <c r="F20" i="16"/>
  <c r="H20" i="16"/>
  <c r="J20" i="16"/>
  <c r="L20" i="16"/>
  <c r="N20" i="16"/>
  <c r="P20" i="16"/>
  <c r="F21" i="16"/>
  <c r="H21" i="16"/>
  <c r="J21" i="16"/>
  <c r="L21" i="16"/>
  <c r="N21" i="16"/>
  <c r="P21" i="16"/>
  <c r="D17" i="16"/>
  <c r="D18" i="16"/>
  <c r="D19" i="16"/>
  <c r="D20" i="16"/>
  <c r="D21" i="16"/>
  <c r="D16" i="16"/>
  <c r="F10" i="16"/>
  <c r="H10" i="16"/>
  <c r="J10" i="16"/>
  <c r="L10" i="16"/>
  <c r="N10" i="16"/>
  <c r="P10" i="16"/>
  <c r="F11" i="16"/>
  <c r="H11" i="16"/>
  <c r="J11" i="16"/>
  <c r="L11" i="16"/>
  <c r="N11" i="16"/>
  <c r="P11" i="16"/>
  <c r="F12" i="16"/>
  <c r="H12" i="16"/>
  <c r="J12" i="16"/>
  <c r="L12" i="16"/>
  <c r="N12" i="16"/>
  <c r="P12" i="16"/>
  <c r="F13" i="16"/>
  <c r="H13" i="16"/>
  <c r="J13" i="16"/>
  <c r="L13" i="16"/>
  <c r="N13" i="16"/>
  <c r="P13" i="16"/>
  <c r="F14" i="16"/>
  <c r="H14" i="16"/>
  <c r="J14" i="16"/>
  <c r="L14" i="16"/>
  <c r="N14" i="16"/>
  <c r="P14" i="16"/>
  <c r="F15" i="16"/>
  <c r="H15" i="16"/>
  <c r="J15" i="16"/>
  <c r="L15" i="16"/>
  <c r="N15" i="16"/>
  <c r="P15" i="16"/>
  <c r="D11" i="16"/>
  <c r="D12" i="16"/>
  <c r="D13" i="16"/>
  <c r="D14" i="16"/>
  <c r="D15" i="16"/>
  <c r="D10" i="16"/>
  <c r="P54" i="22"/>
  <c r="N54" i="22"/>
  <c r="L54" i="22"/>
  <c r="J54" i="22"/>
  <c r="H54" i="22"/>
  <c r="F54" i="22"/>
  <c r="D54" i="22"/>
  <c r="C54" i="22"/>
  <c r="B54" i="22"/>
  <c r="P53" i="22"/>
  <c r="N53" i="22"/>
  <c r="L53" i="22"/>
  <c r="J53" i="22"/>
  <c r="H53" i="22"/>
  <c r="F53" i="22"/>
  <c r="D53" i="22"/>
  <c r="C53" i="22"/>
  <c r="B53" i="22"/>
  <c r="P52" i="22"/>
  <c r="N52" i="22"/>
  <c r="L52" i="22"/>
  <c r="J52" i="22"/>
  <c r="H52" i="22"/>
  <c r="F52" i="22"/>
  <c r="D52" i="22"/>
  <c r="C52" i="22"/>
  <c r="B52" i="22"/>
  <c r="P51" i="22"/>
  <c r="N51" i="22"/>
  <c r="L51" i="22"/>
  <c r="J51" i="22"/>
  <c r="H51" i="22"/>
  <c r="F51" i="22"/>
  <c r="D51" i="22"/>
  <c r="C51" i="22"/>
  <c r="B51" i="22"/>
  <c r="P50" i="22"/>
  <c r="N50" i="22"/>
  <c r="L50" i="22"/>
  <c r="J50" i="22"/>
  <c r="I50" i="22"/>
  <c r="H50" i="22"/>
  <c r="F50" i="22"/>
  <c r="D50" i="22"/>
  <c r="C50" i="22"/>
  <c r="B50" i="22"/>
  <c r="P49" i="22"/>
  <c r="N49" i="22"/>
  <c r="L49" i="22"/>
  <c r="J49" i="22"/>
  <c r="I49" i="22"/>
  <c r="H49" i="22"/>
  <c r="F49" i="22"/>
  <c r="D49" i="22"/>
  <c r="C49" i="22"/>
  <c r="B49" i="22"/>
  <c r="P48" i="22"/>
  <c r="N48" i="22"/>
  <c r="L48" i="22"/>
  <c r="J48" i="22"/>
  <c r="I48" i="22"/>
  <c r="H48" i="22"/>
  <c r="F48" i="22"/>
  <c r="D48" i="22"/>
  <c r="C48" i="22"/>
  <c r="B48" i="22"/>
  <c r="A48" i="22"/>
  <c r="C45" i="22"/>
  <c r="B45" i="22"/>
  <c r="C44" i="22"/>
  <c r="B44" i="22"/>
  <c r="C43" i="22"/>
  <c r="B43" i="22"/>
  <c r="C42" i="22"/>
  <c r="B42" i="22"/>
  <c r="C41" i="22"/>
  <c r="B41" i="22"/>
  <c r="C40" i="22"/>
  <c r="B40" i="22"/>
  <c r="A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A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A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A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A16" i="22"/>
  <c r="C15" i="22"/>
  <c r="B15" i="22"/>
  <c r="C14" i="22"/>
  <c r="B14" i="22"/>
  <c r="C13" i="22"/>
  <c r="B13" i="22"/>
  <c r="C12" i="22"/>
  <c r="B12" i="22"/>
  <c r="C11" i="22"/>
  <c r="B11" i="22"/>
  <c r="C10" i="22"/>
  <c r="B10" i="22"/>
  <c r="A10" i="22"/>
  <c r="C9" i="22"/>
  <c r="B9" i="22"/>
  <c r="A9" i="22"/>
  <c r="C8" i="22"/>
  <c r="B8" i="22"/>
  <c r="A8" i="22"/>
  <c r="C7" i="22"/>
  <c r="B7" i="22"/>
  <c r="A7" i="22"/>
  <c r="C6" i="22"/>
  <c r="B6" i="22"/>
  <c r="A6" i="22"/>
  <c r="C5" i="22"/>
  <c r="B5" i="22"/>
  <c r="A5" i="22"/>
  <c r="C4" i="22"/>
  <c r="B4" i="22"/>
  <c r="A4" i="22"/>
  <c r="B27" i="16"/>
  <c r="C27" i="16"/>
  <c r="B28" i="16"/>
  <c r="C28" i="16"/>
  <c r="B29" i="16"/>
  <c r="C29" i="16"/>
  <c r="B30" i="16"/>
  <c r="C30" i="16"/>
  <c r="B31" i="16"/>
  <c r="C31" i="16"/>
  <c r="B32" i="16"/>
  <c r="C32" i="16"/>
  <c r="B33" i="16"/>
  <c r="C33" i="16"/>
  <c r="B34" i="16"/>
  <c r="C34" i="16"/>
  <c r="B35" i="16"/>
  <c r="C35" i="16"/>
  <c r="B36" i="16"/>
  <c r="C36" i="16"/>
  <c r="B37" i="16"/>
  <c r="C37" i="16"/>
  <c r="B38" i="16"/>
  <c r="C38" i="16"/>
  <c r="B39" i="16"/>
  <c r="C39" i="16"/>
  <c r="B40" i="16"/>
  <c r="C40" i="16"/>
  <c r="B41" i="16"/>
  <c r="C41" i="16"/>
  <c r="B42" i="16"/>
  <c r="C42" i="16"/>
  <c r="B43" i="16"/>
  <c r="C43" i="16"/>
  <c r="B44" i="16"/>
  <c r="C44" i="16"/>
  <c r="B45" i="16"/>
  <c r="C45" i="16"/>
  <c r="B26" i="16"/>
  <c r="C26" i="16"/>
  <c r="W32" i="16"/>
  <c r="V32" i="16"/>
  <c r="U32" i="16"/>
  <c r="T32" i="16"/>
  <c r="W31" i="16"/>
  <c r="V31" i="16"/>
  <c r="U31" i="16"/>
  <c r="T31" i="16"/>
  <c r="A4" i="16" l="1"/>
  <c r="B4" i="16"/>
  <c r="C4" i="16"/>
  <c r="A5" i="16"/>
  <c r="B5" i="16"/>
  <c r="C5" i="16"/>
  <c r="A6" i="16"/>
  <c r="B6" i="16"/>
  <c r="C6" i="16"/>
  <c r="A7" i="16"/>
  <c r="B7" i="16"/>
  <c r="C7" i="16"/>
  <c r="A8" i="16"/>
  <c r="B8" i="16"/>
  <c r="C8" i="16"/>
  <c r="A9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B21" i="16"/>
  <c r="C21" i="16"/>
  <c r="B22" i="16"/>
  <c r="C22" i="16"/>
  <c r="B23" i="16"/>
  <c r="C23" i="16"/>
  <c r="B24" i="16"/>
  <c r="C24" i="16"/>
  <c r="B25" i="16"/>
  <c r="C25" i="16"/>
  <c r="W9" i="16"/>
  <c r="V9" i="16"/>
  <c r="U9" i="16"/>
  <c r="T9" i="16"/>
  <c r="S9" i="16"/>
  <c r="J10" i="2"/>
  <c r="J17" i="2"/>
  <c r="G48" i="22" s="1"/>
  <c r="J24" i="2"/>
  <c r="J31" i="2"/>
  <c r="G49" i="22" s="1"/>
  <c r="J38" i="2"/>
  <c r="J45" i="2"/>
  <c r="G50" i="22" s="1"/>
  <c r="G27" i="22"/>
  <c r="J52" i="2"/>
  <c r="J59" i="2"/>
  <c r="G51" i="22" s="1"/>
  <c r="J66" i="2"/>
  <c r="J73" i="2"/>
  <c r="G52" i="22" s="1"/>
  <c r="J80" i="2"/>
  <c r="J87" i="2"/>
  <c r="G53" i="22" s="1"/>
  <c r="J94" i="2"/>
  <c r="J101" i="2"/>
  <c r="G54" i="22" s="1"/>
  <c r="H10" i="2"/>
  <c r="H17" i="2"/>
  <c r="E48" i="22" s="1"/>
  <c r="H24" i="2"/>
  <c r="H31" i="2"/>
  <c r="E49" i="22" s="1"/>
  <c r="H38" i="2"/>
  <c r="H45" i="2"/>
  <c r="E50" i="22" s="1"/>
  <c r="H52" i="2"/>
  <c r="H59" i="2"/>
  <c r="E51" i="22" s="1"/>
  <c r="H66" i="2"/>
  <c r="E28" i="16"/>
  <c r="H73" i="2"/>
  <c r="E52" i="22" s="1"/>
  <c r="H80" i="2"/>
  <c r="H87" i="2"/>
  <c r="E53" i="22" s="1"/>
  <c r="H94" i="2"/>
  <c r="H101" i="2"/>
  <c r="E54" i="22" s="1"/>
  <c r="T10" i="2"/>
  <c r="T17" i="2"/>
  <c r="Q48" i="22" s="1"/>
  <c r="T24" i="2"/>
  <c r="T31" i="2"/>
  <c r="Q49" i="22" s="1"/>
  <c r="T38" i="2"/>
  <c r="T45" i="2"/>
  <c r="Q50" i="22" s="1"/>
  <c r="T52" i="2"/>
  <c r="T59" i="2"/>
  <c r="Q51" i="22" s="1"/>
  <c r="T66" i="2"/>
  <c r="T73" i="2"/>
  <c r="Q52" i="22" s="1"/>
  <c r="T80" i="2"/>
  <c r="T87" i="2"/>
  <c r="Q53" i="22" s="1"/>
  <c r="T94" i="2"/>
  <c r="T101" i="2"/>
  <c r="Q54" i="22" s="1"/>
  <c r="R10" i="2"/>
  <c r="R17" i="2"/>
  <c r="O48" i="22" s="1"/>
  <c r="R24" i="2"/>
  <c r="R31" i="2"/>
  <c r="O49" i="22" s="1"/>
  <c r="R38" i="2"/>
  <c r="R45" i="2"/>
  <c r="O50" i="22" s="1"/>
  <c r="R52" i="2"/>
  <c r="R59" i="2"/>
  <c r="O51" i="22" s="1"/>
  <c r="R66" i="2"/>
  <c r="R73" i="2"/>
  <c r="O52" i="22" s="1"/>
  <c r="R80" i="2"/>
  <c r="R87" i="2"/>
  <c r="O53" i="22" s="1"/>
  <c r="R94" i="2"/>
  <c r="R101" i="2"/>
  <c r="O54" i="22" s="1"/>
  <c r="P5" i="2" l="1"/>
  <c r="M5" i="22" s="1"/>
  <c r="P6" i="2"/>
  <c r="M6" i="22" s="1"/>
  <c r="P7" i="2"/>
  <c r="M7" i="22" s="1"/>
  <c r="P8" i="2"/>
  <c r="M8" i="22" s="1"/>
  <c r="P9" i="2"/>
  <c r="M9" i="22" s="1"/>
  <c r="P10" i="2"/>
  <c r="P11" i="2"/>
  <c r="M4" i="16" s="1"/>
  <c r="P12" i="2"/>
  <c r="M5" i="16" s="1"/>
  <c r="P13" i="2"/>
  <c r="M6" i="16" s="1"/>
  <c r="P14" i="2"/>
  <c r="M7" i="16" s="1"/>
  <c r="P15" i="2"/>
  <c r="M8" i="16" s="1"/>
  <c r="P16" i="2"/>
  <c r="M9" i="16" s="1"/>
  <c r="P17" i="2"/>
  <c r="M48" i="22" s="1"/>
  <c r="P18" i="2"/>
  <c r="M10" i="22" s="1"/>
  <c r="P19" i="2"/>
  <c r="M11" i="22" s="1"/>
  <c r="P20" i="2"/>
  <c r="M12" i="22" s="1"/>
  <c r="P21" i="2"/>
  <c r="M13" i="22" s="1"/>
  <c r="P22" i="2"/>
  <c r="M14" i="22" s="1"/>
  <c r="P23" i="2"/>
  <c r="M15" i="22" s="1"/>
  <c r="P24" i="2"/>
  <c r="P25" i="2"/>
  <c r="M10" i="16" s="1"/>
  <c r="P26" i="2"/>
  <c r="M11" i="16" s="1"/>
  <c r="P27" i="2"/>
  <c r="M12" i="16" s="1"/>
  <c r="P28" i="2"/>
  <c r="M13" i="16" s="1"/>
  <c r="P29" i="2"/>
  <c r="M14" i="16" s="1"/>
  <c r="P30" i="2"/>
  <c r="M15" i="16" s="1"/>
  <c r="P31" i="2"/>
  <c r="M49" i="22" s="1"/>
  <c r="P32" i="2"/>
  <c r="M16" i="22" s="1"/>
  <c r="P33" i="2"/>
  <c r="M17" i="22" s="1"/>
  <c r="P34" i="2"/>
  <c r="M18" i="22" s="1"/>
  <c r="P35" i="2"/>
  <c r="M19" i="22" s="1"/>
  <c r="P36" i="2"/>
  <c r="M20" i="22" s="1"/>
  <c r="P37" i="2"/>
  <c r="M21" i="22" s="1"/>
  <c r="P38" i="2"/>
  <c r="P39" i="2"/>
  <c r="M16" i="16" s="1"/>
  <c r="P40" i="2"/>
  <c r="M17" i="16" s="1"/>
  <c r="P41" i="2"/>
  <c r="M18" i="16" s="1"/>
  <c r="P42" i="2"/>
  <c r="M19" i="16" s="1"/>
  <c r="P43" i="2"/>
  <c r="M20" i="16" s="1"/>
  <c r="P44" i="2"/>
  <c r="M21" i="16" s="1"/>
  <c r="P45" i="2"/>
  <c r="M50" i="22" s="1"/>
  <c r="P46" i="2"/>
  <c r="M22" i="22" s="1"/>
  <c r="P47" i="2"/>
  <c r="M23" i="22" s="1"/>
  <c r="P48" i="2"/>
  <c r="M24" i="22" s="1"/>
  <c r="P49" i="2"/>
  <c r="M25" i="22" s="1"/>
  <c r="P50" i="2"/>
  <c r="M26" i="22" s="1"/>
  <c r="P51" i="2"/>
  <c r="M27" i="22" s="1"/>
  <c r="P52" i="2"/>
  <c r="P53" i="2"/>
  <c r="M22" i="16" s="1"/>
  <c r="P54" i="2"/>
  <c r="M23" i="16" s="1"/>
  <c r="P55" i="2"/>
  <c r="M24" i="16" s="1"/>
  <c r="P56" i="2"/>
  <c r="M25" i="16" s="1"/>
  <c r="P57" i="2"/>
  <c r="M26" i="16" s="1"/>
  <c r="P58" i="2"/>
  <c r="M27" i="16" s="1"/>
  <c r="P59" i="2"/>
  <c r="M51" i="22" s="1"/>
  <c r="P60" i="2"/>
  <c r="M28" i="22" s="1"/>
  <c r="P61" i="2"/>
  <c r="M29" i="22" s="1"/>
  <c r="P62" i="2"/>
  <c r="M30" i="22" s="1"/>
  <c r="P63" i="2"/>
  <c r="M31" i="22" s="1"/>
  <c r="P64" i="2"/>
  <c r="M32" i="22" s="1"/>
  <c r="P65" i="2"/>
  <c r="M33" i="22" s="1"/>
  <c r="P66" i="2"/>
  <c r="P67" i="2"/>
  <c r="M28" i="16" s="1"/>
  <c r="P68" i="2"/>
  <c r="M29" i="16" s="1"/>
  <c r="P69" i="2"/>
  <c r="M30" i="16" s="1"/>
  <c r="P70" i="2"/>
  <c r="M31" i="16" s="1"/>
  <c r="P71" i="2"/>
  <c r="M32" i="16" s="1"/>
  <c r="P72" i="2"/>
  <c r="M33" i="16" s="1"/>
  <c r="P73" i="2"/>
  <c r="M52" i="22" s="1"/>
  <c r="P74" i="2"/>
  <c r="M34" i="22" s="1"/>
  <c r="P75" i="2"/>
  <c r="M35" i="22" s="1"/>
  <c r="P76" i="2"/>
  <c r="M36" i="22" s="1"/>
  <c r="P77" i="2"/>
  <c r="M37" i="22" s="1"/>
  <c r="P78" i="2"/>
  <c r="M38" i="22" s="1"/>
  <c r="P79" i="2"/>
  <c r="M39" i="22" s="1"/>
  <c r="P80" i="2"/>
  <c r="P81" i="2"/>
  <c r="M34" i="16" s="1"/>
  <c r="P82" i="2"/>
  <c r="M35" i="16" s="1"/>
  <c r="P83" i="2"/>
  <c r="M36" i="16" s="1"/>
  <c r="P84" i="2"/>
  <c r="M37" i="16" s="1"/>
  <c r="P85" i="2"/>
  <c r="M38" i="16" s="1"/>
  <c r="P86" i="2"/>
  <c r="M39" i="16" s="1"/>
  <c r="P87" i="2"/>
  <c r="M53" i="22" s="1"/>
  <c r="P88" i="2"/>
  <c r="M40" i="22" s="1"/>
  <c r="P89" i="2"/>
  <c r="M41" i="22" s="1"/>
  <c r="P90" i="2"/>
  <c r="M42" i="22" s="1"/>
  <c r="P91" i="2"/>
  <c r="M43" i="22" s="1"/>
  <c r="P92" i="2"/>
  <c r="M44" i="22" s="1"/>
  <c r="P93" i="2"/>
  <c r="M45" i="22" s="1"/>
  <c r="P94" i="2"/>
  <c r="P95" i="2"/>
  <c r="M40" i="16" s="1"/>
  <c r="P96" i="2"/>
  <c r="M41" i="16" s="1"/>
  <c r="P97" i="2"/>
  <c r="M42" i="16" s="1"/>
  <c r="P98" i="2"/>
  <c r="M43" i="16" s="1"/>
  <c r="P99" i="2"/>
  <c r="M44" i="16" s="1"/>
  <c r="P100" i="2"/>
  <c r="M45" i="16" s="1"/>
  <c r="P101" i="2"/>
  <c r="M54" i="22" s="1"/>
  <c r="P4" i="2"/>
  <c r="M4" i="22" s="1"/>
  <c r="N10" i="2"/>
  <c r="N17" i="2"/>
  <c r="K48" i="22" s="1"/>
  <c r="N24" i="2"/>
  <c r="N31" i="2"/>
  <c r="K49" i="22" s="1"/>
  <c r="N38" i="2"/>
  <c r="N45" i="2"/>
  <c r="K50" i="22" s="1"/>
  <c r="N52" i="2"/>
  <c r="N59" i="2"/>
  <c r="K51" i="22" s="1"/>
  <c r="N66" i="2"/>
  <c r="N73" i="2"/>
  <c r="K52" i="22" s="1"/>
  <c r="N80" i="2"/>
  <c r="N87" i="2"/>
  <c r="K53" i="22" s="1"/>
  <c r="N94" i="2"/>
  <c r="N101" i="2"/>
  <c r="K54" i="22" s="1"/>
  <c r="B89" i="2" l="1"/>
  <c r="A41" i="22" s="1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N95" i="2" l="1"/>
  <c r="K40" i="16" s="1"/>
  <c r="J95" i="2"/>
  <c r="G40" i="16" s="1"/>
  <c r="R95" i="2"/>
  <c r="O40" i="16" s="1"/>
  <c r="H95" i="2"/>
  <c r="E40" i="16" s="1"/>
  <c r="T95" i="2"/>
  <c r="Q40" i="16" s="1"/>
  <c r="B90" i="2"/>
  <c r="B91" i="2" l="1"/>
  <c r="A43" i="22" s="1"/>
  <c r="A42" i="22"/>
  <c r="B92" i="2"/>
  <c r="AE58" i="19"/>
  <c r="AE56" i="19"/>
  <c r="AE54" i="19"/>
  <c r="A54" i="19"/>
  <c r="AE53" i="19"/>
  <c r="AD53" i="19"/>
  <c r="AE52" i="19"/>
  <c r="AD52" i="19"/>
  <c r="AE50" i="19"/>
  <c r="AE48" i="19"/>
  <c r="AE46" i="19"/>
  <c r="A46" i="19"/>
  <c r="AE45" i="19"/>
  <c r="AD45" i="19"/>
  <c r="AE44" i="19"/>
  <c r="AD44" i="19"/>
  <c r="AE42" i="19"/>
  <c r="AE40" i="19"/>
  <c r="AE38" i="19"/>
  <c r="A38" i="19"/>
  <c r="AE37" i="19"/>
  <c r="AD37" i="19"/>
  <c r="AE36" i="19"/>
  <c r="AD36" i="19"/>
  <c r="AE34" i="19"/>
  <c r="AE32" i="19"/>
  <c r="AE30" i="19"/>
  <c r="A30" i="19"/>
  <c r="AE29" i="19"/>
  <c r="AD29" i="19"/>
  <c r="AE28" i="19"/>
  <c r="AD28" i="19"/>
  <c r="Z22" i="19"/>
  <c r="Y22" i="19"/>
  <c r="X22" i="19"/>
  <c r="W22" i="19"/>
  <c r="A22" i="19"/>
  <c r="AE21" i="19"/>
  <c r="AD21" i="19"/>
  <c r="AE20" i="19"/>
  <c r="AD20" i="19"/>
  <c r="A14" i="19"/>
  <c r="AE13" i="19"/>
  <c r="AD13" i="19"/>
  <c r="AE12" i="19"/>
  <c r="AD12" i="19"/>
  <c r="AD11" i="19"/>
  <c r="AE11" i="19"/>
  <c r="A11" i="19"/>
  <c r="AD10" i="19"/>
  <c r="AE10" i="19"/>
  <c r="A10" i="19"/>
  <c r="AD9" i="19"/>
  <c r="AE9" i="19"/>
  <c r="A9" i="19"/>
  <c r="AD8" i="19"/>
  <c r="AE8" i="19"/>
  <c r="A8" i="19"/>
  <c r="X7" i="19"/>
  <c r="AE7" i="19"/>
  <c r="A7" i="19"/>
  <c r="AE6" i="19"/>
  <c r="AD6" i="19"/>
  <c r="X6" i="19"/>
  <c r="A6" i="19"/>
  <c r="B93" i="2" l="1"/>
  <c r="A45" i="22" s="1"/>
  <c r="A44" i="22"/>
  <c r="B94" i="2"/>
  <c r="AE15" i="19"/>
  <c r="AD15" i="19"/>
  <c r="AE17" i="19"/>
  <c r="AD17" i="19"/>
  <c r="AE19" i="19"/>
  <c r="AD19" i="19"/>
  <c r="AD33" i="19"/>
  <c r="AD39" i="19"/>
  <c r="AD43" i="19"/>
  <c r="AD49" i="19"/>
  <c r="AD55" i="19"/>
  <c r="AD59" i="19"/>
  <c r="AD23" i="19"/>
  <c r="AE23" i="19"/>
  <c r="AD25" i="19"/>
  <c r="AE25" i="19"/>
  <c r="AD27" i="19"/>
  <c r="AE27" i="19"/>
  <c r="AD32" i="19"/>
  <c r="AE33" i="19"/>
  <c r="AD38" i="19"/>
  <c r="AE39" i="19"/>
  <c r="AD42" i="19"/>
  <c r="AE43" i="19"/>
  <c r="AD48" i="19"/>
  <c r="AE49" i="19"/>
  <c r="AD54" i="19"/>
  <c r="AE55" i="19"/>
  <c r="AD58" i="19"/>
  <c r="AE59" i="19"/>
  <c r="AE14" i="19"/>
  <c r="AD14" i="19"/>
  <c r="AE16" i="19"/>
  <c r="AD16" i="19"/>
  <c r="AE18" i="19"/>
  <c r="AD18" i="19"/>
  <c r="AD22" i="19"/>
  <c r="AD31" i="19"/>
  <c r="AD35" i="19"/>
  <c r="AD41" i="19"/>
  <c r="AD47" i="19"/>
  <c r="AD51" i="19"/>
  <c r="AD57" i="19"/>
  <c r="AE22" i="19"/>
  <c r="AD24" i="19"/>
  <c r="AE24" i="19"/>
  <c r="AD26" i="19"/>
  <c r="AE26" i="19"/>
  <c r="AD30" i="19"/>
  <c r="AE31" i="19"/>
  <c r="AD34" i="19"/>
  <c r="AE35" i="19"/>
  <c r="AD40" i="19"/>
  <c r="AE41" i="19"/>
  <c r="AD46" i="19"/>
  <c r="AE47" i="19"/>
  <c r="AD50" i="19"/>
  <c r="AE51" i="19"/>
  <c r="AD56" i="19"/>
  <c r="AE57" i="19"/>
  <c r="AD7" i="19"/>
  <c r="B38" i="3"/>
  <c r="C38" i="3"/>
  <c r="D38" i="3"/>
  <c r="F38" i="3"/>
  <c r="G38" i="3"/>
  <c r="H38" i="3"/>
  <c r="J38" i="3"/>
  <c r="L38" i="3"/>
  <c r="N38" i="3"/>
  <c r="P38" i="3"/>
  <c r="R38" i="3"/>
  <c r="T38" i="3"/>
  <c r="C39" i="3"/>
  <c r="D39" i="3"/>
  <c r="F39" i="3"/>
  <c r="G39" i="3"/>
  <c r="H39" i="3"/>
  <c r="J39" i="3"/>
  <c r="L39" i="3"/>
  <c r="M39" i="3"/>
  <c r="N39" i="3"/>
  <c r="P39" i="3"/>
  <c r="R39" i="3"/>
  <c r="T39" i="3"/>
  <c r="C40" i="3"/>
  <c r="D40" i="3"/>
  <c r="F40" i="3"/>
  <c r="H40" i="3"/>
  <c r="J40" i="3"/>
  <c r="L40" i="3"/>
  <c r="N40" i="3"/>
  <c r="P40" i="3"/>
  <c r="R40" i="3"/>
  <c r="T40" i="3"/>
  <c r="C41" i="3"/>
  <c r="D41" i="3"/>
  <c r="F41" i="3"/>
  <c r="H41" i="3"/>
  <c r="J41" i="3"/>
  <c r="L41" i="3"/>
  <c r="N41" i="3"/>
  <c r="P41" i="3"/>
  <c r="R41" i="3"/>
  <c r="T41" i="3"/>
  <c r="C42" i="3"/>
  <c r="D42" i="3"/>
  <c r="F42" i="3"/>
  <c r="H42" i="3"/>
  <c r="J42" i="3"/>
  <c r="L42" i="3"/>
  <c r="N42" i="3"/>
  <c r="P42" i="3"/>
  <c r="R42" i="3"/>
  <c r="T42" i="3"/>
  <c r="C43" i="3"/>
  <c r="D43" i="3"/>
  <c r="F43" i="3"/>
  <c r="H43" i="3"/>
  <c r="J43" i="3"/>
  <c r="L43" i="3"/>
  <c r="N43" i="3"/>
  <c r="P43" i="3"/>
  <c r="R43" i="3"/>
  <c r="T43" i="3"/>
  <c r="C44" i="3"/>
  <c r="D44" i="3"/>
  <c r="F44" i="3"/>
  <c r="H44" i="3"/>
  <c r="J44" i="3"/>
  <c r="L44" i="3"/>
  <c r="N44" i="3"/>
  <c r="P44" i="3"/>
  <c r="R44" i="3"/>
  <c r="T44" i="3"/>
  <c r="A44" i="3"/>
  <c r="A39" i="3"/>
  <c r="A40" i="3"/>
  <c r="A41" i="3"/>
  <c r="A42" i="3"/>
  <c r="A43" i="3"/>
  <c r="B31" i="3"/>
  <c r="C31" i="3"/>
  <c r="D31" i="3"/>
  <c r="F31" i="3"/>
  <c r="G31" i="3"/>
  <c r="H31" i="3"/>
  <c r="J31" i="3"/>
  <c r="L31" i="3"/>
  <c r="N31" i="3"/>
  <c r="P31" i="3"/>
  <c r="R31" i="3"/>
  <c r="T31" i="3"/>
  <c r="C32" i="3"/>
  <c r="D32" i="3"/>
  <c r="F32" i="3"/>
  <c r="H32" i="3"/>
  <c r="J32" i="3"/>
  <c r="L32" i="3"/>
  <c r="N32" i="3"/>
  <c r="P32" i="3"/>
  <c r="R32" i="3"/>
  <c r="T32" i="3"/>
  <c r="C33" i="3"/>
  <c r="D33" i="3"/>
  <c r="F33" i="3"/>
  <c r="H33" i="3"/>
  <c r="J33" i="3"/>
  <c r="L33" i="3"/>
  <c r="M33" i="3"/>
  <c r="N33" i="3"/>
  <c r="P33" i="3"/>
  <c r="R33" i="3"/>
  <c r="T33" i="3"/>
  <c r="C34" i="3"/>
  <c r="D34" i="3"/>
  <c r="F34" i="3"/>
  <c r="H34" i="3"/>
  <c r="J34" i="3"/>
  <c r="L34" i="3"/>
  <c r="N34" i="3"/>
  <c r="P34" i="3"/>
  <c r="R34" i="3"/>
  <c r="T34" i="3"/>
  <c r="C35" i="3"/>
  <c r="D35" i="3"/>
  <c r="F35" i="3"/>
  <c r="H35" i="3"/>
  <c r="J35" i="3"/>
  <c r="L35" i="3"/>
  <c r="N35" i="3"/>
  <c r="P35" i="3"/>
  <c r="R35" i="3"/>
  <c r="T35" i="3"/>
  <c r="C36" i="3"/>
  <c r="D36" i="3"/>
  <c r="F36" i="3"/>
  <c r="H36" i="3"/>
  <c r="J36" i="3"/>
  <c r="L36" i="3"/>
  <c r="N36" i="3"/>
  <c r="P36" i="3"/>
  <c r="R36" i="3"/>
  <c r="T36" i="3"/>
  <c r="C37" i="3"/>
  <c r="D37" i="3"/>
  <c r="F37" i="3"/>
  <c r="H37" i="3"/>
  <c r="J37" i="3"/>
  <c r="L37" i="3"/>
  <c r="N37" i="3"/>
  <c r="P37" i="3"/>
  <c r="R37" i="3"/>
  <c r="T37" i="3"/>
  <c r="A32" i="3"/>
  <c r="A33" i="3"/>
  <c r="A34" i="3"/>
  <c r="A35" i="3"/>
  <c r="A36" i="3"/>
  <c r="A37" i="3"/>
  <c r="J27" i="3"/>
  <c r="L27" i="3"/>
  <c r="N27" i="3"/>
  <c r="P27" i="3"/>
  <c r="R27" i="3"/>
  <c r="T27" i="3"/>
  <c r="J28" i="3"/>
  <c r="L28" i="3"/>
  <c r="M28" i="3"/>
  <c r="N28" i="3"/>
  <c r="P28" i="3"/>
  <c r="R28" i="3"/>
  <c r="T28" i="3"/>
  <c r="J29" i="3"/>
  <c r="L29" i="3"/>
  <c r="N29" i="3"/>
  <c r="P29" i="3"/>
  <c r="R29" i="3"/>
  <c r="T29" i="3"/>
  <c r="J30" i="3"/>
  <c r="L30" i="3"/>
  <c r="N30" i="3"/>
  <c r="P30" i="3"/>
  <c r="R30" i="3"/>
  <c r="T30" i="3"/>
  <c r="H28" i="3"/>
  <c r="H29" i="3"/>
  <c r="H30" i="3"/>
  <c r="F28" i="3"/>
  <c r="F29" i="3"/>
  <c r="F30" i="3"/>
  <c r="C28" i="3"/>
  <c r="C29" i="3"/>
  <c r="C30" i="3"/>
  <c r="A28" i="3"/>
  <c r="A29" i="3"/>
  <c r="A30" i="3"/>
  <c r="D30" i="3"/>
  <c r="C23" i="3"/>
  <c r="D23" i="3"/>
  <c r="F23" i="3"/>
  <c r="H23" i="3"/>
  <c r="J23" i="3"/>
  <c r="L23" i="3"/>
  <c r="M23" i="3"/>
  <c r="N23" i="3"/>
  <c r="P23" i="3"/>
  <c r="R23" i="3"/>
  <c r="T23" i="3"/>
  <c r="A23" i="3"/>
  <c r="C16" i="3"/>
  <c r="D16" i="3"/>
  <c r="F16" i="3"/>
  <c r="H16" i="3"/>
  <c r="J16" i="3"/>
  <c r="L16" i="3"/>
  <c r="M16" i="3"/>
  <c r="N16" i="3"/>
  <c r="P16" i="3"/>
  <c r="R16" i="3"/>
  <c r="T16" i="3"/>
  <c r="A16" i="3"/>
  <c r="B9" i="3"/>
  <c r="C9" i="3"/>
  <c r="D9" i="3"/>
  <c r="F9" i="3"/>
  <c r="G9" i="3"/>
  <c r="H9" i="3"/>
  <c r="J9" i="3"/>
  <c r="L9" i="3"/>
  <c r="M9" i="3"/>
  <c r="N9" i="3"/>
  <c r="P9" i="3"/>
  <c r="R9" i="3"/>
  <c r="T9" i="3"/>
  <c r="A9" i="3"/>
  <c r="B95" i="2" l="1"/>
  <c r="B75" i="2"/>
  <c r="B61" i="2"/>
  <c r="A29" i="22" s="1"/>
  <c r="B47" i="2"/>
  <c r="B33" i="2"/>
  <c r="A17" i="22" s="1"/>
  <c r="B19" i="2"/>
  <c r="A11" i="22" s="1"/>
  <c r="B76" i="2" l="1"/>
  <c r="A36" i="22" s="1"/>
  <c r="A35" i="22"/>
  <c r="B96" i="2"/>
  <c r="A40" i="16"/>
  <c r="A17" i="19"/>
  <c r="A23" i="22"/>
  <c r="B77" i="2"/>
  <c r="A37" i="22" s="1"/>
  <c r="B40" i="3"/>
  <c r="B48" i="2"/>
  <c r="A24" i="22" s="1"/>
  <c r="A19" i="19"/>
  <c r="B39" i="3"/>
  <c r="B20" i="2"/>
  <c r="A12" i="22" s="1"/>
  <c r="A15" i="19"/>
  <c r="A18" i="19"/>
  <c r="B32" i="3"/>
  <c r="B34" i="2"/>
  <c r="A18" i="22" s="1"/>
  <c r="A16" i="19"/>
  <c r="B62" i="2"/>
  <c r="A30" i="22" s="1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Q27" i="3"/>
  <c r="Q31" i="3"/>
  <c r="Q32" i="3"/>
  <c r="Q33" i="3"/>
  <c r="Q34" i="3"/>
  <c r="Q38" i="3"/>
  <c r="Q39" i="3"/>
  <c r="Q40" i="3"/>
  <c r="Q41" i="3"/>
  <c r="N75" i="2" l="1"/>
  <c r="K35" i="22" s="1"/>
  <c r="T75" i="2"/>
  <c r="Q35" i="22" s="1"/>
  <c r="J75" i="2"/>
  <c r="G35" i="22" s="1"/>
  <c r="R75" i="2"/>
  <c r="O35" i="22" s="1"/>
  <c r="H75" i="2"/>
  <c r="E35" i="22" s="1"/>
  <c r="N67" i="2"/>
  <c r="K28" i="16" s="1"/>
  <c r="J67" i="2"/>
  <c r="G28" i="16" s="1"/>
  <c r="R67" i="2"/>
  <c r="O28" i="16" s="1"/>
  <c r="T67" i="2"/>
  <c r="Q28" i="16" s="1"/>
  <c r="B97" i="2"/>
  <c r="A41" i="16"/>
  <c r="N74" i="2"/>
  <c r="K34" i="22" s="1"/>
  <c r="J74" i="2"/>
  <c r="G34" i="22" s="1"/>
  <c r="R74" i="2"/>
  <c r="O34" i="22" s="1"/>
  <c r="H74" i="2"/>
  <c r="E34" i="22" s="1"/>
  <c r="T74" i="2"/>
  <c r="Q34" i="22" s="1"/>
  <c r="N81" i="2"/>
  <c r="K34" i="16" s="1"/>
  <c r="H81" i="2"/>
  <c r="E34" i="16" s="1"/>
  <c r="T81" i="2"/>
  <c r="Q34" i="16" s="1"/>
  <c r="J81" i="2"/>
  <c r="G34" i="16" s="1"/>
  <c r="R81" i="2"/>
  <c r="O34" i="16" s="1"/>
  <c r="N88" i="2"/>
  <c r="K40" i="22" s="1"/>
  <c r="J88" i="2"/>
  <c r="G40" i="22" s="1"/>
  <c r="H88" i="2"/>
  <c r="E40" i="22" s="1"/>
  <c r="T88" i="2"/>
  <c r="Q40" i="22" s="1"/>
  <c r="R88" i="2"/>
  <c r="O40" i="22" s="1"/>
  <c r="N60" i="2"/>
  <c r="K28" i="22" s="1"/>
  <c r="H60" i="2"/>
  <c r="E28" i="22" s="1"/>
  <c r="T60" i="2"/>
  <c r="Q28" i="22" s="1"/>
  <c r="J60" i="2"/>
  <c r="G28" i="22" s="1"/>
  <c r="R60" i="2"/>
  <c r="O28" i="22" s="1"/>
  <c r="A27" i="19"/>
  <c r="U31" i="3"/>
  <c r="U39" i="3"/>
  <c r="K38" i="3"/>
  <c r="U38" i="3"/>
  <c r="B35" i="2"/>
  <c r="A19" i="22" s="1"/>
  <c r="A24" i="19"/>
  <c r="B21" i="2"/>
  <c r="A13" i="22" s="1"/>
  <c r="A23" i="19"/>
  <c r="B49" i="2"/>
  <c r="A25" i="22" s="1"/>
  <c r="A25" i="19"/>
  <c r="B63" i="2"/>
  <c r="A31" i="22" s="1"/>
  <c r="A26" i="19"/>
  <c r="B33" i="3"/>
  <c r="B78" i="2"/>
  <c r="A38" i="22" s="1"/>
  <c r="A35" i="19"/>
  <c r="B41" i="3"/>
  <c r="E43" i="3"/>
  <c r="E34" i="3"/>
  <c r="E42" i="3"/>
  <c r="E38" i="3"/>
  <c r="O38" i="3"/>
  <c r="E33" i="3"/>
  <c r="E41" i="3"/>
  <c r="E36" i="3"/>
  <c r="E32" i="3"/>
  <c r="E39" i="3"/>
  <c r="S39" i="3"/>
  <c r="E37" i="3"/>
  <c r="E44" i="3"/>
  <c r="E40" i="3"/>
  <c r="E35" i="3"/>
  <c r="E31" i="3"/>
  <c r="O31" i="3" l="1"/>
  <c r="B98" i="2"/>
  <c r="A42" i="16"/>
  <c r="S38" i="3"/>
  <c r="K39" i="3"/>
  <c r="K31" i="3"/>
  <c r="O39" i="3"/>
  <c r="S31" i="3"/>
  <c r="I39" i="3"/>
  <c r="U75" i="2"/>
  <c r="R35" i="22" s="1"/>
  <c r="I31" i="3"/>
  <c r="I38" i="3"/>
  <c r="B64" i="2"/>
  <c r="A32" i="22" s="1"/>
  <c r="A34" i="19"/>
  <c r="B34" i="3"/>
  <c r="B79" i="2"/>
  <c r="A39" i="22" s="1"/>
  <c r="A43" i="19"/>
  <c r="B42" i="3"/>
  <c r="B22" i="2"/>
  <c r="A14" i="22" s="1"/>
  <c r="A31" i="19"/>
  <c r="B50" i="2"/>
  <c r="A26" i="22" s="1"/>
  <c r="A33" i="19"/>
  <c r="B36" i="2"/>
  <c r="A20" i="22" s="1"/>
  <c r="A32" i="19"/>
  <c r="B99" i="2" l="1"/>
  <c r="A43" i="16"/>
  <c r="B80" i="2"/>
  <c r="A51" i="19"/>
  <c r="B43" i="3"/>
  <c r="B37" i="2"/>
  <c r="A21" i="22" s="1"/>
  <c r="A40" i="19"/>
  <c r="B23" i="2"/>
  <c r="A15" i="22" s="1"/>
  <c r="A39" i="19"/>
  <c r="B51" i="2"/>
  <c r="A27" i="22" s="1"/>
  <c r="A41" i="19"/>
  <c r="B28" i="3"/>
  <c r="B65" i="2"/>
  <c r="A33" i="22" s="1"/>
  <c r="A42" i="19"/>
  <c r="B35" i="3"/>
  <c r="AR137" i="8"/>
  <c r="AS137" i="8"/>
  <c r="AT137" i="8"/>
  <c r="AU137" i="8"/>
  <c r="AV137" i="8"/>
  <c r="AW137" i="8"/>
  <c r="AX137" i="8"/>
  <c r="AY137" i="8"/>
  <c r="AZ137" i="8"/>
  <c r="BA137" i="8"/>
  <c r="BB137" i="8"/>
  <c r="BC137" i="8"/>
  <c r="BD137" i="8"/>
  <c r="BE137" i="8"/>
  <c r="BF137" i="8"/>
  <c r="BG137" i="8"/>
  <c r="BH137" i="8"/>
  <c r="BI137" i="8"/>
  <c r="BJ137" i="8"/>
  <c r="BK137" i="8"/>
  <c r="BL137" i="8"/>
  <c r="BM137" i="8"/>
  <c r="BN137" i="8"/>
  <c r="BO137" i="8"/>
  <c r="BP137" i="8"/>
  <c r="BQ137" i="8"/>
  <c r="AR138" i="8"/>
  <c r="AS138" i="8"/>
  <c r="AT138" i="8"/>
  <c r="AU138" i="8"/>
  <c r="AV138" i="8"/>
  <c r="AW138" i="8"/>
  <c r="AX138" i="8"/>
  <c r="AY138" i="8"/>
  <c r="AZ138" i="8"/>
  <c r="BA138" i="8"/>
  <c r="BB138" i="8"/>
  <c r="BC138" i="8"/>
  <c r="BD138" i="8"/>
  <c r="BE138" i="8"/>
  <c r="BF138" i="8"/>
  <c r="BG138" i="8"/>
  <c r="BH138" i="8"/>
  <c r="BI138" i="8"/>
  <c r="BJ138" i="8"/>
  <c r="BK138" i="8"/>
  <c r="BL138" i="8"/>
  <c r="BM138" i="8"/>
  <c r="BN138" i="8"/>
  <c r="BO138" i="8"/>
  <c r="BP138" i="8"/>
  <c r="BQ138" i="8"/>
  <c r="AR139" i="8"/>
  <c r="AS139" i="8"/>
  <c r="AT139" i="8"/>
  <c r="AU139" i="8"/>
  <c r="AV139" i="8"/>
  <c r="AW139" i="8"/>
  <c r="AX139" i="8"/>
  <c r="AY139" i="8"/>
  <c r="AZ139" i="8"/>
  <c r="BA139" i="8"/>
  <c r="BB139" i="8"/>
  <c r="BC139" i="8"/>
  <c r="BD139" i="8"/>
  <c r="BE139" i="8"/>
  <c r="BF139" i="8"/>
  <c r="BG139" i="8"/>
  <c r="BH139" i="8"/>
  <c r="BI139" i="8"/>
  <c r="BJ139" i="8"/>
  <c r="BK139" i="8"/>
  <c r="BL139" i="8"/>
  <c r="BM139" i="8"/>
  <c r="BN139" i="8"/>
  <c r="BO139" i="8"/>
  <c r="BP139" i="8"/>
  <c r="BQ139" i="8"/>
  <c r="AR140" i="8"/>
  <c r="AS140" i="8"/>
  <c r="AT140" i="8"/>
  <c r="AU140" i="8"/>
  <c r="AV140" i="8"/>
  <c r="AW140" i="8"/>
  <c r="AX140" i="8"/>
  <c r="AY140" i="8"/>
  <c r="AZ140" i="8"/>
  <c r="BA140" i="8"/>
  <c r="BB140" i="8"/>
  <c r="BC140" i="8"/>
  <c r="BD140" i="8"/>
  <c r="BE140" i="8"/>
  <c r="BF140" i="8"/>
  <c r="BG140" i="8"/>
  <c r="BH140" i="8"/>
  <c r="BI140" i="8"/>
  <c r="BJ140" i="8"/>
  <c r="BK140" i="8"/>
  <c r="BL140" i="8"/>
  <c r="BM140" i="8"/>
  <c r="BN140" i="8"/>
  <c r="BO140" i="8"/>
  <c r="BP140" i="8"/>
  <c r="BQ140" i="8"/>
  <c r="AR141" i="8"/>
  <c r="AS141" i="8"/>
  <c r="AT141" i="8"/>
  <c r="AU141" i="8"/>
  <c r="AV141" i="8"/>
  <c r="AW141" i="8"/>
  <c r="AX141" i="8"/>
  <c r="AY141" i="8"/>
  <c r="AZ141" i="8"/>
  <c r="BA141" i="8"/>
  <c r="BB141" i="8"/>
  <c r="BC141" i="8"/>
  <c r="BD141" i="8"/>
  <c r="BE141" i="8"/>
  <c r="BF141" i="8"/>
  <c r="BG141" i="8"/>
  <c r="BH141" i="8"/>
  <c r="BI141" i="8"/>
  <c r="BJ141" i="8"/>
  <c r="BK141" i="8"/>
  <c r="BL141" i="8"/>
  <c r="BM141" i="8"/>
  <c r="BN141" i="8"/>
  <c r="BO141" i="8"/>
  <c r="BP141" i="8"/>
  <c r="BQ141" i="8"/>
  <c r="AR142" i="8"/>
  <c r="AS142" i="8"/>
  <c r="AT142" i="8"/>
  <c r="AU142" i="8"/>
  <c r="AV142" i="8"/>
  <c r="AW142" i="8"/>
  <c r="AX142" i="8"/>
  <c r="AY142" i="8"/>
  <c r="AZ142" i="8"/>
  <c r="BA142" i="8"/>
  <c r="BB142" i="8"/>
  <c r="BC142" i="8"/>
  <c r="BD142" i="8"/>
  <c r="BE142" i="8"/>
  <c r="BF142" i="8"/>
  <c r="BG142" i="8"/>
  <c r="BH142" i="8"/>
  <c r="BI142" i="8"/>
  <c r="BJ142" i="8"/>
  <c r="BK142" i="8"/>
  <c r="BL142" i="8"/>
  <c r="BM142" i="8"/>
  <c r="BN142" i="8"/>
  <c r="BO142" i="8"/>
  <c r="BP142" i="8"/>
  <c r="BQ142" i="8"/>
  <c r="AR143" i="8"/>
  <c r="AS143" i="8"/>
  <c r="AT143" i="8"/>
  <c r="AU143" i="8"/>
  <c r="AV143" i="8"/>
  <c r="AW143" i="8"/>
  <c r="AX143" i="8"/>
  <c r="AY143" i="8"/>
  <c r="AZ143" i="8"/>
  <c r="BA143" i="8"/>
  <c r="BB143" i="8"/>
  <c r="BC143" i="8"/>
  <c r="BD143" i="8"/>
  <c r="BE143" i="8"/>
  <c r="BF143" i="8"/>
  <c r="BG143" i="8"/>
  <c r="BH143" i="8"/>
  <c r="BI143" i="8"/>
  <c r="BJ143" i="8"/>
  <c r="BK143" i="8"/>
  <c r="BL143" i="8"/>
  <c r="BM143" i="8"/>
  <c r="BN143" i="8"/>
  <c r="BO143" i="8"/>
  <c r="BP143" i="8"/>
  <c r="BQ143" i="8"/>
  <c r="AR144" i="8"/>
  <c r="AS144" i="8"/>
  <c r="AT144" i="8"/>
  <c r="AU144" i="8"/>
  <c r="AV144" i="8"/>
  <c r="AW144" i="8"/>
  <c r="AX144" i="8"/>
  <c r="AY144" i="8"/>
  <c r="AZ144" i="8"/>
  <c r="BA144" i="8"/>
  <c r="BB144" i="8"/>
  <c r="BC144" i="8"/>
  <c r="BD144" i="8"/>
  <c r="BE144" i="8"/>
  <c r="BF144" i="8"/>
  <c r="BG144" i="8"/>
  <c r="BH144" i="8"/>
  <c r="BI144" i="8"/>
  <c r="BJ144" i="8"/>
  <c r="BK144" i="8"/>
  <c r="BL144" i="8"/>
  <c r="BM144" i="8"/>
  <c r="BN144" i="8"/>
  <c r="BO144" i="8"/>
  <c r="BP144" i="8"/>
  <c r="BQ144" i="8"/>
  <c r="AR145" i="8"/>
  <c r="AS145" i="8"/>
  <c r="AT145" i="8"/>
  <c r="AU145" i="8"/>
  <c r="AV145" i="8"/>
  <c r="AW145" i="8"/>
  <c r="AX145" i="8"/>
  <c r="AY145" i="8"/>
  <c r="AZ145" i="8"/>
  <c r="BA145" i="8"/>
  <c r="BB145" i="8"/>
  <c r="BC145" i="8"/>
  <c r="BD145" i="8"/>
  <c r="BE145" i="8"/>
  <c r="BF145" i="8"/>
  <c r="BG145" i="8"/>
  <c r="BH145" i="8"/>
  <c r="BI145" i="8"/>
  <c r="BJ145" i="8"/>
  <c r="BK145" i="8"/>
  <c r="BL145" i="8"/>
  <c r="BM145" i="8"/>
  <c r="BN145" i="8"/>
  <c r="BO145" i="8"/>
  <c r="BP145" i="8"/>
  <c r="BQ145" i="8"/>
  <c r="AR146" i="8"/>
  <c r="AS146" i="8"/>
  <c r="AT146" i="8"/>
  <c r="AU146" i="8"/>
  <c r="AV146" i="8"/>
  <c r="AW146" i="8"/>
  <c r="AX146" i="8"/>
  <c r="AY146" i="8"/>
  <c r="AZ146" i="8"/>
  <c r="BA146" i="8"/>
  <c r="BB146" i="8"/>
  <c r="BC146" i="8"/>
  <c r="BD146" i="8"/>
  <c r="BE146" i="8"/>
  <c r="BF146" i="8"/>
  <c r="BG146" i="8"/>
  <c r="BH146" i="8"/>
  <c r="BI146" i="8"/>
  <c r="BJ146" i="8"/>
  <c r="BK146" i="8"/>
  <c r="BL146" i="8"/>
  <c r="BM146" i="8"/>
  <c r="BN146" i="8"/>
  <c r="BO146" i="8"/>
  <c r="BP146" i="8"/>
  <c r="BQ146" i="8"/>
  <c r="AR147" i="8"/>
  <c r="AS147" i="8"/>
  <c r="AT147" i="8"/>
  <c r="AU147" i="8"/>
  <c r="AV147" i="8"/>
  <c r="AW147" i="8"/>
  <c r="AX147" i="8"/>
  <c r="AY147" i="8"/>
  <c r="AZ147" i="8"/>
  <c r="BA147" i="8"/>
  <c r="BB147" i="8"/>
  <c r="BC147" i="8"/>
  <c r="BD147" i="8"/>
  <c r="BE147" i="8"/>
  <c r="BF147" i="8"/>
  <c r="BG147" i="8"/>
  <c r="BH147" i="8"/>
  <c r="BI147" i="8"/>
  <c r="BJ147" i="8"/>
  <c r="BK147" i="8"/>
  <c r="BL147" i="8"/>
  <c r="BM147" i="8"/>
  <c r="BN147" i="8"/>
  <c r="BO147" i="8"/>
  <c r="BP147" i="8"/>
  <c r="BQ147" i="8"/>
  <c r="AR148" i="8"/>
  <c r="AS148" i="8"/>
  <c r="AT148" i="8"/>
  <c r="AU148" i="8"/>
  <c r="AV148" i="8"/>
  <c r="AW148" i="8"/>
  <c r="AX148" i="8"/>
  <c r="AY148" i="8"/>
  <c r="AZ148" i="8"/>
  <c r="BA148" i="8"/>
  <c r="BB148" i="8"/>
  <c r="BC148" i="8"/>
  <c r="BD148" i="8"/>
  <c r="BE148" i="8"/>
  <c r="BF148" i="8"/>
  <c r="BG148" i="8"/>
  <c r="BH148" i="8"/>
  <c r="BI148" i="8"/>
  <c r="BJ148" i="8"/>
  <c r="BK148" i="8"/>
  <c r="BL148" i="8"/>
  <c r="BM148" i="8"/>
  <c r="BN148" i="8"/>
  <c r="BO148" i="8"/>
  <c r="BP148" i="8"/>
  <c r="BQ148" i="8"/>
  <c r="AR149" i="8"/>
  <c r="AS149" i="8"/>
  <c r="AT149" i="8"/>
  <c r="AU149" i="8"/>
  <c r="AV149" i="8"/>
  <c r="AW149" i="8"/>
  <c r="AX149" i="8"/>
  <c r="AY149" i="8"/>
  <c r="AZ149" i="8"/>
  <c r="BA149" i="8"/>
  <c r="BB149" i="8"/>
  <c r="BC149" i="8"/>
  <c r="BD149" i="8"/>
  <c r="BE149" i="8"/>
  <c r="BF149" i="8"/>
  <c r="BG149" i="8"/>
  <c r="BH149" i="8"/>
  <c r="BI149" i="8"/>
  <c r="BJ149" i="8"/>
  <c r="BK149" i="8"/>
  <c r="BL149" i="8"/>
  <c r="BM149" i="8"/>
  <c r="BN149" i="8"/>
  <c r="BO149" i="8"/>
  <c r="BP149" i="8"/>
  <c r="BQ149" i="8"/>
  <c r="AR150" i="8"/>
  <c r="AS150" i="8"/>
  <c r="AT150" i="8"/>
  <c r="AU150" i="8"/>
  <c r="AV150" i="8"/>
  <c r="AW150" i="8"/>
  <c r="AX150" i="8"/>
  <c r="AY150" i="8"/>
  <c r="AZ150" i="8"/>
  <c r="BA150" i="8"/>
  <c r="BB150" i="8"/>
  <c r="BC150" i="8"/>
  <c r="BD150" i="8"/>
  <c r="BE150" i="8"/>
  <c r="BF150" i="8"/>
  <c r="BG150" i="8"/>
  <c r="BH150" i="8"/>
  <c r="BI150" i="8"/>
  <c r="BJ150" i="8"/>
  <c r="BK150" i="8"/>
  <c r="BL150" i="8"/>
  <c r="BM150" i="8"/>
  <c r="BN150" i="8"/>
  <c r="BO150" i="8"/>
  <c r="BP150" i="8"/>
  <c r="BQ150" i="8"/>
  <c r="AR151" i="8"/>
  <c r="AS151" i="8"/>
  <c r="AT151" i="8"/>
  <c r="AU151" i="8"/>
  <c r="AV151" i="8"/>
  <c r="AW151" i="8"/>
  <c r="AX151" i="8"/>
  <c r="AY151" i="8"/>
  <c r="AZ151" i="8"/>
  <c r="BA151" i="8"/>
  <c r="BB151" i="8"/>
  <c r="BC151" i="8"/>
  <c r="BD151" i="8"/>
  <c r="BE151" i="8"/>
  <c r="BF151" i="8"/>
  <c r="BG151" i="8"/>
  <c r="BH151" i="8"/>
  <c r="BI151" i="8"/>
  <c r="BJ151" i="8"/>
  <c r="BK151" i="8"/>
  <c r="BL151" i="8"/>
  <c r="BM151" i="8"/>
  <c r="BN151" i="8"/>
  <c r="BO151" i="8"/>
  <c r="BP151" i="8"/>
  <c r="BQ151" i="8"/>
  <c r="AR152" i="8"/>
  <c r="AS152" i="8"/>
  <c r="AT152" i="8"/>
  <c r="AU152" i="8"/>
  <c r="AV152" i="8"/>
  <c r="AW152" i="8"/>
  <c r="AX152" i="8"/>
  <c r="AY152" i="8"/>
  <c r="AZ152" i="8"/>
  <c r="BA152" i="8"/>
  <c r="BB152" i="8"/>
  <c r="BC152" i="8"/>
  <c r="BD152" i="8"/>
  <c r="BE152" i="8"/>
  <c r="BF152" i="8"/>
  <c r="BG152" i="8"/>
  <c r="BH152" i="8"/>
  <c r="BI152" i="8"/>
  <c r="BJ152" i="8"/>
  <c r="BK152" i="8"/>
  <c r="BL152" i="8"/>
  <c r="BM152" i="8"/>
  <c r="BN152" i="8"/>
  <c r="BO152" i="8"/>
  <c r="BP152" i="8"/>
  <c r="BQ152" i="8"/>
  <c r="AR153" i="8"/>
  <c r="AS153" i="8"/>
  <c r="AT153" i="8"/>
  <c r="AU153" i="8"/>
  <c r="AV153" i="8"/>
  <c r="AW153" i="8"/>
  <c r="AX153" i="8"/>
  <c r="AY153" i="8"/>
  <c r="AZ153" i="8"/>
  <c r="BA153" i="8"/>
  <c r="BB153" i="8"/>
  <c r="BC153" i="8"/>
  <c r="BD153" i="8"/>
  <c r="BE153" i="8"/>
  <c r="BF153" i="8"/>
  <c r="BG153" i="8"/>
  <c r="BH153" i="8"/>
  <c r="BI153" i="8"/>
  <c r="BJ153" i="8"/>
  <c r="BK153" i="8"/>
  <c r="BL153" i="8"/>
  <c r="BM153" i="8"/>
  <c r="BN153" i="8"/>
  <c r="BO153" i="8"/>
  <c r="BP153" i="8"/>
  <c r="BQ153" i="8"/>
  <c r="AR154" i="8"/>
  <c r="AS154" i="8"/>
  <c r="AT154" i="8"/>
  <c r="AU154" i="8"/>
  <c r="AV154" i="8"/>
  <c r="AW154" i="8"/>
  <c r="AX154" i="8"/>
  <c r="AY154" i="8"/>
  <c r="AZ154" i="8"/>
  <c r="BA154" i="8"/>
  <c r="BB154" i="8"/>
  <c r="BC154" i="8"/>
  <c r="BD154" i="8"/>
  <c r="BE154" i="8"/>
  <c r="BF154" i="8"/>
  <c r="BG154" i="8"/>
  <c r="BH154" i="8"/>
  <c r="BI154" i="8"/>
  <c r="BJ154" i="8"/>
  <c r="BK154" i="8"/>
  <c r="BL154" i="8"/>
  <c r="BM154" i="8"/>
  <c r="BN154" i="8"/>
  <c r="BO154" i="8"/>
  <c r="BP154" i="8"/>
  <c r="BQ154" i="8"/>
  <c r="AR155" i="8"/>
  <c r="AS155" i="8"/>
  <c r="AT155" i="8"/>
  <c r="AU155" i="8"/>
  <c r="AV155" i="8"/>
  <c r="AW155" i="8"/>
  <c r="AX155" i="8"/>
  <c r="AY155" i="8"/>
  <c r="AZ155" i="8"/>
  <c r="BA155" i="8"/>
  <c r="BB155" i="8"/>
  <c r="BC155" i="8"/>
  <c r="BD155" i="8"/>
  <c r="BE155" i="8"/>
  <c r="BF155" i="8"/>
  <c r="BG155" i="8"/>
  <c r="BH155" i="8"/>
  <c r="BI155" i="8"/>
  <c r="BJ155" i="8"/>
  <c r="BK155" i="8"/>
  <c r="BL155" i="8"/>
  <c r="BM155" i="8"/>
  <c r="BN155" i="8"/>
  <c r="BO155" i="8"/>
  <c r="BP155" i="8"/>
  <c r="BQ155" i="8"/>
  <c r="AR156" i="8"/>
  <c r="AS156" i="8"/>
  <c r="AT156" i="8"/>
  <c r="AU156" i="8"/>
  <c r="AV156" i="8"/>
  <c r="AW156" i="8"/>
  <c r="AX156" i="8"/>
  <c r="AY156" i="8"/>
  <c r="AZ156" i="8"/>
  <c r="BA156" i="8"/>
  <c r="BB156" i="8"/>
  <c r="BC156" i="8"/>
  <c r="BD156" i="8"/>
  <c r="BE156" i="8"/>
  <c r="BF156" i="8"/>
  <c r="BG156" i="8"/>
  <c r="BH156" i="8"/>
  <c r="BI156" i="8"/>
  <c r="BJ156" i="8"/>
  <c r="BK156" i="8"/>
  <c r="BL156" i="8"/>
  <c r="BM156" i="8"/>
  <c r="BN156" i="8"/>
  <c r="BO156" i="8"/>
  <c r="BP156" i="8"/>
  <c r="BQ156" i="8"/>
  <c r="AR157" i="8"/>
  <c r="AS157" i="8"/>
  <c r="AT157" i="8"/>
  <c r="AU157" i="8"/>
  <c r="AV157" i="8"/>
  <c r="AW157" i="8"/>
  <c r="AX157" i="8"/>
  <c r="AY157" i="8"/>
  <c r="AZ157" i="8"/>
  <c r="BA157" i="8"/>
  <c r="BB157" i="8"/>
  <c r="BC157" i="8"/>
  <c r="BD157" i="8"/>
  <c r="BE157" i="8"/>
  <c r="BF157" i="8"/>
  <c r="BG157" i="8"/>
  <c r="BH157" i="8"/>
  <c r="BI157" i="8"/>
  <c r="BJ157" i="8"/>
  <c r="BK157" i="8"/>
  <c r="BL157" i="8"/>
  <c r="BM157" i="8"/>
  <c r="BN157" i="8"/>
  <c r="BO157" i="8"/>
  <c r="BP157" i="8"/>
  <c r="BQ157" i="8"/>
  <c r="AR158" i="8"/>
  <c r="AS158" i="8"/>
  <c r="AT158" i="8"/>
  <c r="AU158" i="8"/>
  <c r="AV158" i="8"/>
  <c r="AW158" i="8"/>
  <c r="AX158" i="8"/>
  <c r="AY158" i="8"/>
  <c r="AZ158" i="8"/>
  <c r="BA158" i="8"/>
  <c r="BB158" i="8"/>
  <c r="BC158" i="8"/>
  <c r="BD158" i="8"/>
  <c r="BE158" i="8"/>
  <c r="BF158" i="8"/>
  <c r="BG158" i="8"/>
  <c r="BH158" i="8"/>
  <c r="BI158" i="8"/>
  <c r="BJ158" i="8"/>
  <c r="BK158" i="8"/>
  <c r="BL158" i="8"/>
  <c r="BM158" i="8"/>
  <c r="BN158" i="8"/>
  <c r="BO158" i="8"/>
  <c r="BP158" i="8"/>
  <c r="BQ158" i="8"/>
  <c r="AR159" i="8"/>
  <c r="AS159" i="8"/>
  <c r="AT159" i="8"/>
  <c r="AU159" i="8"/>
  <c r="AV159" i="8"/>
  <c r="AW159" i="8"/>
  <c r="AX159" i="8"/>
  <c r="AY159" i="8"/>
  <c r="AZ159" i="8"/>
  <c r="BA159" i="8"/>
  <c r="BB159" i="8"/>
  <c r="BC159" i="8"/>
  <c r="BD159" i="8"/>
  <c r="BE159" i="8"/>
  <c r="BF159" i="8"/>
  <c r="BG159" i="8"/>
  <c r="BH159" i="8"/>
  <c r="BI159" i="8"/>
  <c r="BJ159" i="8"/>
  <c r="BK159" i="8"/>
  <c r="BL159" i="8"/>
  <c r="BM159" i="8"/>
  <c r="BN159" i="8"/>
  <c r="BO159" i="8"/>
  <c r="BP159" i="8"/>
  <c r="BQ159" i="8"/>
  <c r="AR160" i="8"/>
  <c r="AS160" i="8"/>
  <c r="AT160" i="8"/>
  <c r="AU160" i="8"/>
  <c r="AV160" i="8"/>
  <c r="AW160" i="8"/>
  <c r="AX160" i="8"/>
  <c r="AY160" i="8"/>
  <c r="AZ160" i="8"/>
  <c r="BA160" i="8"/>
  <c r="BB160" i="8"/>
  <c r="BC160" i="8"/>
  <c r="BD160" i="8"/>
  <c r="BE160" i="8"/>
  <c r="BF160" i="8"/>
  <c r="BG160" i="8"/>
  <c r="BH160" i="8"/>
  <c r="BI160" i="8"/>
  <c r="BJ160" i="8"/>
  <c r="BK160" i="8"/>
  <c r="BL160" i="8"/>
  <c r="BM160" i="8"/>
  <c r="BN160" i="8"/>
  <c r="BO160" i="8"/>
  <c r="BP160" i="8"/>
  <c r="BQ160" i="8"/>
  <c r="AR161" i="8"/>
  <c r="AS161" i="8"/>
  <c r="AT161" i="8"/>
  <c r="AU161" i="8"/>
  <c r="AV161" i="8"/>
  <c r="AW161" i="8"/>
  <c r="AX161" i="8"/>
  <c r="AY161" i="8"/>
  <c r="AZ161" i="8"/>
  <c r="BA161" i="8"/>
  <c r="BB161" i="8"/>
  <c r="BC161" i="8"/>
  <c r="BD161" i="8"/>
  <c r="BE161" i="8"/>
  <c r="BF161" i="8"/>
  <c r="BG161" i="8"/>
  <c r="BH161" i="8"/>
  <c r="BI161" i="8"/>
  <c r="BJ161" i="8"/>
  <c r="BK161" i="8"/>
  <c r="BL161" i="8"/>
  <c r="BM161" i="8"/>
  <c r="BN161" i="8"/>
  <c r="BO161" i="8"/>
  <c r="BP161" i="8"/>
  <c r="BQ161" i="8"/>
  <c r="AR162" i="8"/>
  <c r="AS162" i="8"/>
  <c r="AT162" i="8"/>
  <c r="AU162" i="8"/>
  <c r="AV162" i="8"/>
  <c r="AW162" i="8"/>
  <c r="AX162" i="8"/>
  <c r="AY162" i="8"/>
  <c r="AZ162" i="8"/>
  <c r="BA162" i="8"/>
  <c r="BB162" i="8"/>
  <c r="BC162" i="8"/>
  <c r="BD162" i="8"/>
  <c r="BE162" i="8"/>
  <c r="BF162" i="8"/>
  <c r="BG162" i="8"/>
  <c r="BH162" i="8"/>
  <c r="BI162" i="8"/>
  <c r="BJ162" i="8"/>
  <c r="BK162" i="8"/>
  <c r="BL162" i="8"/>
  <c r="BM162" i="8"/>
  <c r="BN162" i="8"/>
  <c r="BO162" i="8"/>
  <c r="BP162" i="8"/>
  <c r="BQ162" i="8"/>
  <c r="AR163" i="8"/>
  <c r="AS163" i="8"/>
  <c r="AT163" i="8"/>
  <c r="AU163" i="8"/>
  <c r="AV163" i="8"/>
  <c r="AW163" i="8"/>
  <c r="AX163" i="8"/>
  <c r="AY163" i="8"/>
  <c r="AZ163" i="8"/>
  <c r="BA163" i="8"/>
  <c r="BB163" i="8"/>
  <c r="BC163" i="8"/>
  <c r="BD163" i="8"/>
  <c r="BE163" i="8"/>
  <c r="BF163" i="8"/>
  <c r="BG163" i="8"/>
  <c r="BH163" i="8"/>
  <c r="BI163" i="8"/>
  <c r="BJ163" i="8"/>
  <c r="BK163" i="8"/>
  <c r="BL163" i="8"/>
  <c r="BM163" i="8"/>
  <c r="BN163" i="8"/>
  <c r="BO163" i="8"/>
  <c r="BP163" i="8"/>
  <c r="BQ163" i="8"/>
  <c r="AR164" i="8"/>
  <c r="AS164" i="8"/>
  <c r="AT164" i="8"/>
  <c r="AU164" i="8"/>
  <c r="AV164" i="8"/>
  <c r="AW164" i="8"/>
  <c r="AX164" i="8"/>
  <c r="AY164" i="8"/>
  <c r="AZ164" i="8"/>
  <c r="BA164" i="8"/>
  <c r="BB164" i="8"/>
  <c r="BC164" i="8"/>
  <c r="BD164" i="8"/>
  <c r="BE164" i="8"/>
  <c r="BF164" i="8"/>
  <c r="BG164" i="8"/>
  <c r="BH164" i="8"/>
  <c r="BI164" i="8"/>
  <c r="BJ164" i="8"/>
  <c r="BK164" i="8"/>
  <c r="BL164" i="8"/>
  <c r="BM164" i="8"/>
  <c r="BN164" i="8"/>
  <c r="BO164" i="8"/>
  <c r="BP164" i="8"/>
  <c r="BQ164" i="8"/>
  <c r="AR165" i="8"/>
  <c r="AS165" i="8"/>
  <c r="AT165" i="8"/>
  <c r="AU165" i="8"/>
  <c r="AV165" i="8"/>
  <c r="AW165" i="8"/>
  <c r="AX165" i="8"/>
  <c r="AY165" i="8"/>
  <c r="AZ165" i="8"/>
  <c r="BA165" i="8"/>
  <c r="BB165" i="8"/>
  <c r="BC165" i="8"/>
  <c r="BD165" i="8"/>
  <c r="BE165" i="8"/>
  <c r="BF165" i="8"/>
  <c r="BG165" i="8"/>
  <c r="BH165" i="8"/>
  <c r="BI165" i="8"/>
  <c r="BJ165" i="8"/>
  <c r="BK165" i="8"/>
  <c r="BL165" i="8"/>
  <c r="BM165" i="8"/>
  <c r="BN165" i="8"/>
  <c r="BO165" i="8"/>
  <c r="BP165" i="8"/>
  <c r="BQ165" i="8"/>
  <c r="AR166" i="8"/>
  <c r="AS166" i="8"/>
  <c r="AT166" i="8"/>
  <c r="AU166" i="8"/>
  <c r="AV166" i="8"/>
  <c r="AW166" i="8"/>
  <c r="AX166" i="8"/>
  <c r="AY166" i="8"/>
  <c r="AZ166" i="8"/>
  <c r="BA166" i="8"/>
  <c r="BB166" i="8"/>
  <c r="BC166" i="8"/>
  <c r="BD166" i="8"/>
  <c r="BE166" i="8"/>
  <c r="BF166" i="8"/>
  <c r="BG166" i="8"/>
  <c r="BH166" i="8"/>
  <c r="BI166" i="8"/>
  <c r="BJ166" i="8"/>
  <c r="BK166" i="8"/>
  <c r="BL166" i="8"/>
  <c r="BM166" i="8"/>
  <c r="BN166" i="8"/>
  <c r="BO166" i="8"/>
  <c r="BP166" i="8"/>
  <c r="BQ166" i="8"/>
  <c r="AR167" i="8"/>
  <c r="AS167" i="8"/>
  <c r="AT167" i="8"/>
  <c r="AU167" i="8"/>
  <c r="AV167" i="8"/>
  <c r="AW167" i="8"/>
  <c r="AX167" i="8"/>
  <c r="AY167" i="8"/>
  <c r="AZ167" i="8"/>
  <c r="BA167" i="8"/>
  <c r="BB167" i="8"/>
  <c r="BC167" i="8"/>
  <c r="BD167" i="8"/>
  <c r="BE167" i="8"/>
  <c r="BF167" i="8"/>
  <c r="BG167" i="8"/>
  <c r="BH167" i="8"/>
  <c r="BI167" i="8"/>
  <c r="BJ167" i="8"/>
  <c r="BK167" i="8"/>
  <c r="BL167" i="8"/>
  <c r="BM167" i="8"/>
  <c r="BN167" i="8"/>
  <c r="BO167" i="8"/>
  <c r="BP167" i="8"/>
  <c r="BQ167" i="8"/>
  <c r="AR168" i="8"/>
  <c r="AS168" i="8"/>
  <c r="AT168" i="8"/>
  <c r="AU168" i="8"/>
  <c r="AV168" i="8"/>
  <c r="AW168" i="8"/>
  <c r="AX168" i="8"/>
  <c r="AY168" i="8"/>
  <c r="AZ168" i="8"/>
  <c r="BA168" i="8"/>
  <c r="BB168" i="8"/>
  <c r="BC168" i="8"/>
  <c r="BD168" i="8"/>
  <c r="BE168" i="8"/>
  <c r="BF168" i="8"/>
  <c r="BG168" i="8"/>
  <c r="BH168" i="8"/>
  <c r="BI168" i="8"/>
  <c r="BJ168" i="8"/>
  <c r="BK168" i="8"/>
  <c r="BL168" i="8"/>
  <c r="BM168" i="8"/>
  <c r="BN168" i="8"/>
  <c r="BO168" i="8"/>
  <c r="BP168" i="8"/>
  <c r="BQ168" i="8"/>
  <c r="AR169" i="8"/>
  <c r="AS169" i="8"/>
  <c r="AT169" i="8"/>
  <c r="AU169" i="8"/>
  <c r="AV169" i="8"/>
  <c r="AW169" i="8"/>
  <c r="AX169" i="8"/>
  <c r="AY169" i="8"/>
  <c r="AZ169" i="8"/>
  <c r="BA169" i="8"/>
  <c r="BB169" i="8"/>
  <c r="BC169" i="8"/>
  <c r="BD169" i="8"/>
  <c r="BE169" i="8"/>
  <c r="BF169" i="8"/>
  <c r="BG169" i="8"/>
  <c r="BH169" i="8"/>
  <c r="BI169" i="8"/>
  <c r="BJ169" i="8"/>
  <c r="BK169" i="8"/>
  <c r="BL169" i="8"/>
  <c r="BM169" i="8"/>
  <c r="BN169" i="8"/>
  <c r="BO169" i="8"/>
  <c r="BP169" i="8"/>
  <c r="BQ169" i="8"/>
  <c r="AR170" i="8"/>
  <c r="AS170" i="8"/>
  <c r="AT170" i="8"/>
  <c r="AU170" i="8"/>
  <c r="AV170" i="8"/>
  <c r="AW170" i="8"/>
  <c r="AX170" i="8"/>
  <c r="AY170" i="8"/>
  <c r="AZ170" i="8"/>
  <c r="BA170" i="8"/>
  <c r="BB170" i="8"/>
  <c r="BC170" i="8"/>
  <c r="BD170" i="8"/>
  <c r="BE170" i="8"/>
  <c r="BF170" i="8"/>
  <c r="BG170" i="8"/>
  <c r="BH170" i="8"/>
  <c r="BI170" i="8"/>
  <c r="BJ170" i="8"/>
  <c r="BK170" i="8"/>
  <c r="BL170" i="8"/>
  <c r="BM170" i="8"/>
  <c r="BN170" i="8"/>
  <c r="BO170" i="8"/>
  <c r="BP170" i="8"/>
  <c r="BQ170" i="8"/>
  <c r="AR171" i="8"/>
  <c r="AS171" i="8"/>
  <c r="AT171" i="8"/>
  <c r="AU171" i="8"/>
  <c r="AV171" i="8"/>
  <c r="AW171" i="8"/>
  <c r="AX171" i="8"/>
  <c r="AY171" i="8"/>
  <c r="AZ171" i="8"/>
  <c r="BA171" i="8"/>
  <c r="BB171" i="8"/>
  <c r="BC171" i="8"/>
  <c r="BD171" i="8"/>
  <c r="BE171" i="8"/>
  <c r="BF171" i="8"/>
  <c r="BG171" i="8"/>
  <c r="BH171" i="8"/>
  <c r="BI171" i="8"/>
  <c r="BJ171" i="8"/>
  <c r="BK171" i="8"/>
  <c r="BL171" i="8"/>
  <c r="BM171" i="8"/>
  <c r="BN171" i="8"/>
  <c r="BO171" i="8"/>
  <c r="BP171" i="8"/>
  <c r="BQ171" i="8"/>
  <c r="AR172" i="8"/>
  <c r="AS172" i="8"/>
  <c r="AT172" i="8"/>
  <c r="AU172" i="8"/>
  <c r="AV172" i="8"/>
  <c r="AW172" i="8"/>
  <c r="AX172" i="8"/>
  <c r="AY172" i="8"/>
  <c r="AZ172" i="8"/>
  <c r="BA172" i="8"/>
  <c r="BB172" i="8"/>
  <c r="BC172" i="8"/>
  <c r="BD172" i="8"/>
  <c r="BE172" i="8"/>
  <c r="BF172" i="8"/>
  <c r="BG172" i="8"/>
  <c r="BH172" i="8"/>
  <c r="BI172" i="8"/>
  <c r="BJ172" i="8"/>
  <c r="BK172" i="8"/>
  <c r="BL172" i="8"/>
  <c r="BM172" i="8"/>
  <c r="BN172" i="8"/>
  <c r="BO172" i="8"/>
  <c r="BP172" i="8"/>
  <c r="BQ172" i="8"/>
  <c r="AR173" i="8"/>
  <c r="AS173" i="8"/>
  <c r="AT173" i="8"/>
  <c r="AU173" i="8"/>
  <c r="AV173" i="8"/>
  <c r="AW173" i="8"/>
  <c r="AX173" i="8"/>
  <c r="AY173" i="8"/>
  <c r="AZ173" i="8"/>
  <c r="BA173" i="8"/>
  <c r="BB173" i="8"/>
  <c r="BC173" i="8"/>
  <c r="BD173" i="8"/>
  <c r="BE173" i="8"/>
  <c r="BF173" i="8"/>
  <c r="BG173" i="8"/>
  <c r="BH173" i="8"/>
  <c r="BI173" i="8"/>
  <c r="BJ173" i="8"/>
  <c r="BK173" i="8"/>
  <c r="BL173" i="8"/>
  <c r="BM173" i="8"/>
  <c r="BN173" i="8"/>
  <c r="BO173" i="8"/>
  <c r="BP173" i="8"/>
  <c r="BQ173" i="8"/>
  <c r="AR174" i="8"/>
  <c r="AS174" i="8"/>
  <c r="AT174" i="8"/>
  <c r="AU174" i="8"/>
  <c r="AV174" i="8"/>
  <c r="AW174" i="8"/>
  <c r="AX174" i="8"/>
  <c r="AY174" i="8"/>
  <c r="AZ174" i="8"/>
  <c r="BA174" i="8"/>
  <c r="BB174" i="8"/>
  <c r="BC174" i="8"/>
  <c r="BD174" i="8"/>
  <c r="BE174" i="8"/>
  <c r="BF174" i="8"/>
  <c r="BG174" i="8"/>
  <c r="BH174" i="8"/>
  <c r="BI174" i="8"/>
  <c r="BJ174" i="8"/>
  <c r="BK174" i="8"/>
  <c r="BL174" i="8"/>
  <c r="BM174" i="8"/>
  <c r="BN174" i="8"/>
  <c r="BO174" i="8"/>
  <c r="BP174" i="8"/>
  <c r="BQ174" i="8"/>
  <c r="AR175" i="8"/>
  <c r="AS175" i="8"/>
  <c r="AT175" i="8"/>
  <c r="AU175" i="8"/>
  <c r="AV175" i="8"/>
  <c r="AW175" i="8"/>
  <c r="AX175" i="8"/>
  <c r="AY175" i="8"/>
  <c r="AZ175" i="8"/>
  <c r="BA175" i="8"/>
  <c r="BB175" i="8"/>
  <c r="BC175" i="8"/>
  <c r="BD175" i="8"/>
  <c r="BE175" i="8"/>
  <c r="BF175" i="8"/>
  <c r="BG175" i="8"/>
  <c r="BH175" i="8"/>
  <c r="BI175" i="8"/>
  <c r="BJ175" i="8"/>
  <c r="BK175" i="8"/>
  <c r="BL175" i="8"/>
  <c r="BM175" i="8"/>
  <c r="BN175" i="8"/>
  <c r="BO175" i="8"/>
  <c r="BP175" i="8"/>
  <c r="BQ175" i="8"/>
  <c r="AR176" i="8"/>
  <c r="AS176" i="8"/>
  <c r="AT176" i="8"/>
  <c r="AU176" i="8"/>
  <c r="AV176" i="8"/>
  <c r="AW176" i="8"/>
  <c r="AX176" i="8"/>
  <c r="AY176" i="8"/>
  <c r="AZ176" i="8"/>
  <c r="BA176" i="8"/>
  <c r="BB176" i="8"/>
  <c r="BC176" i="8"/>
  <c r="BD176" i="8"/>
  <c r="BE176" i="8"/>
  <c r="BF176" i="8"/>
  <c r="BG176" i="8"/>
  <c r="BH176" i="8"/>
  <c r="BI176" i="8"/>
  <c r="BJ176" i="8"/>
  <c r="BK176" i="8"/>
  <c r="BL176" i="8"/>
  <c r="BM176" i="8"/>
  <c r="BN176" i="8"/>
  <c r="BO176" i="8"/>
  <c r="BP176" i="8"/>
  <c r="BQ176" i="8"/>
  <c r="AR177" i="8"/>
  <c r="AS177" i="8"/>
  <c r="AT177" i="8"/>
  <c r="AU177" i="8"/>
  <c r="AV177" i="8"/>
  <c r="AW177" i="8"/>
  <c r="AX177" i="8"/>
  <c r="AY177" i="8"/>
  <c r="AZ177" i="8"/>
  <c r="BA177" i="8"/>
  <c r="BB177" i="8"/>
  <c r="BC177" i="8"/>
  <c r="BD177" i="8"/>
  <c r="BE177" i="8"/>
  <c r="BF177" i="8"/>
  <c r="BG177" i="8"/>
  <c r="BH177" i="8"/>
  <c r="BI177" i="8"/>
  <c r="BJ177" i="8"/>
  <c r="BK177" i="8"/>
  <c r="BL177" i="8"/>
  <c r="BM177" i="8"/>
  <c r="BN177" i="8"/>
  <c r="BO177" i="8"/>
  <c r="BP177" i="8"/>
  <c r="BQ177" i="8"/>
  <c r="AR178" i="8"/>
  <c r="AS178" i="8"/>
  <c r="AT178" i="8"/>
  <c r="AU178" i="8"/>
  <c r="AV178" i="8"/>
  <c r="AW178" i="8"/>
  <c r="AX178" i="8"/>
  <c r="AY178" i="8"/>
  <c r="AZ178" i="8"/>
  <c r="BA178" i="8"/>
  <c r="BB178" i="8"/>
  <c r="BC178" i="8"/>
  <c r="BD178" i="8"/>
  <c r="BE178" i="8"/>
  <c r="BF178" i="8"/>
  <c r="BG178" i="8"/>
  <c r="BH178" i="8"/>
  <c r="BI178" i="8"/>
  <c r="BJ178" i="8"/>
  <c r="BK178" i="8"/>
  <c r="BL178" i="8"/>
  <c r="BM178" i="8"/>
  <c r="BN178" i="8"/>
  <c r="BO178" i="8"/>
  <c r="BP178" i="8"/>
  <c r="BQ178" i="8"/>
  <c r="AR179" i="8"/>
  <c r="AS179" i="8"/>
  <c r="AT179" i="8"/>
  <c r="AU179" i="8"/>
  <c r="AV179" i="8"/>
  <c r="AW179" i="8"/>
  <c r="AX179" i="8"/>
  <c r="AY179" i="8"/>
  <c r="AZ179" i="8"/>
  <c r="BA179" i="8"/>
  <c r="BB179" i="8"/>
  <c r="BC179" i="8"/>
  <c r="BD179" i="8"/>
  <c r="BE179" i="8"/>
  <c r="BF179" i="8"/>
  <c r="BG179" i="8"/>
  <c r="BH179" i="8"/>
  <c r="BI179" i="8"/>
  <c r="BJ179" i="8"/>
  <c r="BK179" i="8"/>
  <c r="BL179" i="8"/>
  <c r="BM179" i="8"/>
  <c r="BN179" i="8"/>
  <c r="BO179" i="8"/>
  <c r="BP179" i="8"/>
  <c r="BQ179" i="8"/>
  <c r="AR180" i="8"/>
  <c r="AS180" i="8"/>
  <c r="AT180" i="8"/>
  <c r="AU180" i="8"/>
  <c r="AV180" i="8"/>
  <c r="AW180" i="8"/>
  <c r="AX180" i="8"/>
  <c r="AY180" i="8"/>
  <c r="AZ180" i="8"/>
  <c r="BA180" i="8"/>
  <c r="BB180" i="8"/>
  <c r="BC180" i="8"/>
  <c r="BD180" i="8"/>
  <c r="BE180" i="8"/>
  <c r="BF180" i="8"/>
  <c r="BG180" i="8"/>
  <c r="BH180" i="8"/>
  <c r="BI180" i="8"/>
  <c r="BJ180" i="8"/>
  <c r="BK180" i="8"/>
  <c r="BL180" i="8"/>
  <c r="BM180" i="8"/>
  <c r="BN180" i="8"/>
  <c r="BO180" i="8"/>
  <c r="BP180" i="8"/>
  <c r="BQ180" i="8"/>
  <c r="AR181" i="8"/>
  <c r="AS181" i="8"/>
  <c r="AT181" i="8"/>
  <c r="AU181" i="8"/>
  <c r="AV181" i="8"/>
  <c r="AW181" i="8"/>
  <c r="AX181" i="8"/>
  <c r="AY181" i="8"/>
  <c r="AZ181" i="8"/>
  <c r="BA181" i="8"/>
  <c r="BB181" i="8"/>
  <c r="BC181" i="8"/>
  <c r="BD181" i="8"/>
  <c r="BE181" i="8"/>
  <c r="BF181" i="8"/>
  <c r="BG181" i="8"/>
  <c r="BH181" i="8"/>
  <c r="BI181" i="8"/>
  <c r="BJ181" i="8"/>
  <c r="BK181" i="8"/>
  <c r="BL181" i="8"/>
  <c r="BM181" i="8"/>
  <c r="BN181" i="8"/>
  <c r="BO181" i="8"/>
  <c r="BP181" i="8"/>
  <c r="BQ181" i="8"/>
  <c r="AR182" i="8"/>
  <c r="AS182" i="8"/>
  <c r="AT182" i="8"/>
  <c r="AU182" i="8"/>
  <c r="AV182" i="8"/>
  <c r="AW182" i="8"/>
  <c r="AX182" i="8"/>
  <c r="AY182" i="8"/>
  <c r="AZ182" i="8"/>
  <c r="BA182" i="8"/>
  <c r="BB182" i="8"/>
  <c r="BC182" i="8"/>
  <c r="BD182" i="8"/>
  <c r="BE182" i="8"/>
  <c r="BF182" i="8"/>
  <c r="BG182" i="8"/>
  <c r="BH182" i="8"/>
  <c r="BI182" i="8"/>
  <c r="BJ182" i="8"/>
  <c r="BK182" i="8"/>
  <c r="BL182" i="8"/>
  <c r="BM182" i="8"/>
  <c r="BN182" i="8"/>
  <c r="BO182" i="8"/>
  <c r="BP182" i="8"/>
  <c r="BQ182" i="8"/>
  <c r="AR183" i="8"/>
  <c r="AS183" i="8"/>
  <c r="AT183" i="8"/>
  <c r="AU183" i="8"/>
  <c r="AV183" i="8"/>
  <c r="AW183" i="8"/>
  <c r="AX183" i="8"/>
  <c r="AY183" i="8"/>
  <c r="AZ183" i="8"/>
  <c r="BA183" i="8"/>
  <c r="BB183" i="8"/>
  <c r="BC183" i="8"/>
  <c r="BD183" i="8"/>
  <c r="BE183" i="8"/>
  <c r="BF183" i="8"/>
  <c r="BG183" i="8"/>
  <c r="BH183" i="8"/>
  <c r="BI183" i="8"/>
  <c r="BJ183" i="8"/>
  <c r="BK183" i="8"/>
  <c r="BL183" i="8"/>
  <c r="BM183" i="8"/>
  <c r="BN183" i="8"/>
  <c r="BO183" i="8"/>
  <c r="BP183" i="8"/>
  <c r="BQ183" i="8"/>
  <c r="AR184" i="8"/>
  <c r="AS184" i="8"/>
  <c r="AT184" i="8"/>
  <c r="AU184" i="8"/>
  <c r="AV184" i="8"/>
  <c r="AW184" i="8"/>
  <c r="AX184" i="8"/>
  <c r="AY184" i="8"/>
  <c r="AZ184" i="8"/>
  <c r="BA184" i="8"/>
  <c r="BB184" i="8"/>
  <c r="BC184" i="8"/>
  <c r="BD184" i="8"/>
  <c r="BE184" i="8"/>
  <c r="BF184" i="8"/>
  <c r="BG184" i="8"/>
  <c r="BH184" i="8"/>
  <c r="BI184" i="8"/>
  <c r="BJ184" i="8"/>
  <c r="BK184" i="8"/>
  <c r="BL184" i="8"/>
  <c r="BM184" i="8"/>
  <c r="BN184" i="8"/>
  <c r="BO184" i="8"/>
  <c r="BP184" i="8"/>
  <c r="BQ184" i="8"/>
  <c r="AR185" i="8"/>
  <c r="AS185" i="8"/>
  <c r="AT185" i="8"/>
  <c r="AU185" i="8"/>
  <c r="AV185" i="8"/>
  <c r="AW185" i="8"/>
  <c r="AX185" i="8"/>
  <c r="AY185" i="8"/>
  <c r="AZ185" i="8"/>
  <c r="BA185" i="8"/>
  <c r="BB185" i="8"/>
  <c r="BC185" i="8"/>
  <c r="BD185" i="8"/>
  <c r="BE185" i="8"/>
  <c r="BF185" i="8"/>
  <c r="BG185" i="8"/>
  <c r="BH185" i="8"/>
  <c r="BI185" i="8"/>
  <c r="BJ185" i="8"/>
  <c r="BK185" i="8"/>
  <c r="BL185" i="8"/>
  <c r="BM185" i="8"/>
  <c r="BN185" i="8"/>
  <c r="BO185" i="8"/>
  <c r="BP185" i="8"/>
  <c r="BQ185" i="8"/>
  <c r="AR186" i="8"/>
  <c r="AS186" i="8"/>
  <c r="AT186" i="8"/>
  <c r="AU186" i="8"/>
  <c r="AV186" i="8"/>
  <c r="AW186" i="8"/>
  <c r="AX186" i="8"/>
  <c r="AY186" i="8"/>
  <c r="AZ186" i="8"/>
  <c r="BA186" i="8"/>
  <c r="BB186" i="8"/>
  <c r="BC186" i="8"/>
  <c r="BD186" i="8"/>
  <c r="BE186" i="8"/>
  <c r="BF186" i="8"/>
  <c r="BG186" i="8"/>
  <c r="BH186" i="8"/>
  <c r="BI186" i="8"/>
  <c r="BJ186" i="8"/>
  <c r="BK186" i="8"/>
  <c r="BL186" i="8"/>
  <c r="BM186" i="8"/>
  <c r="BN186" i="8"/>
  <c r="BO186" i="8"/>
  <c r="BP186" i="8"/>
  <c r="BQ186" i="8"/>
  <c r="AR187" i="8"/>
  <c r="AS187" i="8"/>
  <c r="AT187" i="8"/>
  <c r="AU187" i="8"/>
  <c r="AV187" i="8"/>
  <c r="AW187" i="8"/>
  <c r="AX187" i="8"/>
  <c r="AY187" i="8"/>
  <c r="AZ187" i="8"/>
  <c r="BA187" i="8"/>
  <c r="BB187" i="8"/>
  <c r="BC187" i="8"/>
  <c r="BD187" i="8"/>
  <c r="BE187" i="8"/>
  <c r="BF187" i="8"/>
  <c r="BG187" i="8"/>
  <c r="BH187" i="8"/>
  <c r="BI187" i="8"/>
  <c r="BJ187" i="8"/>
  <c r="BK187" i="8"/>
  <c r="BL187" i="8"/>
  <c r="BM187" i="8"/>
  <c r="BN187" i="8"/>
  <c r="BO187" i="8"/>
  <c r="BP187" i="8"/>
  <c r="BQ187" i="8"/>
  <c r="AR188" i="8"/>
  <c r="AS188" i="8"/>
  <c r="AT188" i="8"/>
  <c r="AU188" i="8"/>
  <c r="AV188" i="8"/>
  <c r="AW188" i="8"/>
  <c r="AX188" i="8"/>
  <c r="AY188" i="8"/>
  <c r="AZ188" i="8"/>
  <c r="BA188" i="8"/>
  <c r="BB188" i="8"/>
  <c r="BC188" i="8"/>
  <c r="BD188" i="8"/>
  <c r="BE188" i="8"/>
  <c r="BF188" i="8"/>
  <c r="BG188" i="8"/>
  <c r="BH188" i="8"/>
  <c r="BI188" i="8"/>
  <c r="BJ188" i="8"/>
  <c r="BK188" i="8"/>
  <c r="BL188" i="8"/>
  <c r="BM188" i="8"/>
  <c r="BN188" i="8"/>
  <c r="BO188" i="8"/>
  <c r="BP188" i="8"/>
  <c r="BQ188" i="8"/>
  <c r="AR189" i="8"/>
  <c r="AS189" i="8"/>
  <c r="AT189" i="8"/>
  <c r="AU189" i="8"/>
  <c r="AV189" i="8"/>
  <c r="AW189" i="8"/>
  <c r="AX189" i="8"/>
  <c r="AY189" i="8"/>
  <c r="AZ189" i="8"/>
  <c r="BA189" i="8"/>
  <c r="BB189" i="8"/>
  <c r="BC189" i="8"/>
  <c r="BD189" i="8"/>
  <c r="BE189" i="8"/>
  <c r="BF189" i="8"/>
  <c r="BG189" i="8"/>
  <c r="BH189" i="8"/>
  <c r="BI189" i="8"/>
  <c r="BJ189" i="8"/>
  <c r="BK189" i="8"/>
  <c r="BL189" i="8"/>
  <c r="BM189" i="8"/>
  <c r="BN189" i="8"/>
  <c r="BO189" i="8"/>
  <c r="BP189" i="8"/>
  <c r="BQ189" i="8"/>
  <c r="AR190" i="8"/>
  <c r="AS190" i="8"/>
  <c r="AT190" i="8"/>
  <c r="AU190" i="8"/>
  <c r="AV190" i="8"/>
  <c r="AW190" i="8"/>
  <c r="AX190" i="8"/>
  <c r="AY190" i="8"/>
  <c r="AZ190" i="8"/>
  <c r="BA190" i="8"/>
  <c r="BB190" i="8"/>
  <c r="BC190" i="8"/>
  <c r="BD190" i="8"/>
  <c r="BE190" i="8"/>
  <c r="BF190" i="8"/>
  <c r="BG190" i="8"/>
  <c r="BH190" i="8"/>
  <c r="BI190" i="8"/>
  <c r="BJ190" i="8"/>
  <c r="BK190" i="8"/>
  <c r="BL190" i="8"/>
  <c r="BM190" i="8"/>
  <c r="BN190" i="8"/>
  <c r="BO190" i="8"/>
  <c r="BP190" i="8"/>
  <c r="BQ190" i="8"/>
  <c r="AR191" i="8"/>
  <c r="AS191" i="8"/>
  <c r="AT191" i="8"/>
  <c r="AU191" i="8"/>
  <c r="AV191" i="8"/>
  <c r="AW191" i="8"/>
  <c r="AX191" i="8"/>
  <c r="AY191" i="8"/>
  <c r="AZ191" i="8"/>
  <c r="BA191" i="8"/>
  <c r="BB191" i="8"/>
  <c r="BC191" i="8"/>
  <c r="BD191" i="8"/>
  <c r="BE191" i="8"/>
  <c r="BF191" i="8"/>
  <c r="BG191" i="8"/>
  <c r="BH191" i="8"/>
  <c r="BI191" i="8"/>
  <c r="BJ191" i="8"/>
  <c r="BK191" i="8"/>
  <c r="BL191" i="8"/>
  <c r="BM191" i="8"/>
  <c r="BN191" i="8"/>
  <c r="BO191" i="8"/>
  <c r="BP191" i="8"/>
  <c r="BQ191" i="8"/>
  <c r="AR192" i="8"/>
  <c r="AS192" i="8"/>
  <c r="AT192" i="8"/>
  <c r="AU192" i="8"/>
  <c r="AV192" i="8"/>
  <c r="AW192" i="8"/>
  <c r="AX192" i="8"/>
  <c r="AY192" i="8"/>
  <c r="AZ192" i="8"/>
  <c r="BA192" i="8"/>
  <c r="BB192" i="8"/>
  <c r="BC192" i="8"/>
  <c r="BD192" i="8"/>
  <c r="BE192" i="8"/>
  <c r="BF192" i="8"/>
  <c r="BG192" i="8"/>
  <c r="BH192" i="8"/>
  <c r="BI192" i="8"/>
  <c r="BJ192" i="8"/>
  <c r="BK192" i="8"/>
  <c r="BL192" i="8"/>
  <c r="BM192" i="8"/>
  <c r="BN192" i="8"/>
  <c r="BO192" i="8"/>
  <c r="BP192" i="8"/>
  <c r="BQ192" i="8"/>
  <c r="AR193" i="8"/>
  <c r="AS193" i="8"/>
  <c r="AT193" i="8"/>
  <c r="AU193" i="8"/>
  <c r="AV193" i="8"/>
  <c r="AW193" i="8"/>
  <c r="AX193" i="8"/>
  <c r="AY193" i="8"/>
  <c r="AZ193" i="8"/>
  <c r="BA193" i="8"/>
  <c r="BB193" i="8"/>
  <c r="BC193" i="8"/>
  <c r="BD193" i="8"/>
  <c r="BE193" i="8"/>
  <c r="BF193" i="8"/>
  <c r="BG193" i="8"/>
  <c r="BH193" i="8"/>
  <c r="BI193" i="8"/>
  <c r="BJ193" i="8"/>
  <c r="BK193" i="8"/>
  <c r="BL193" i="8"/>
  <c r="BM193" i="8"/>
  <c r="BN193" i="8"/>
  <c r="BO193" i="8"/>
  <c r="BP193" i="8"/>
  <c r="BQ193" i="8"/>
  <c r="AR194" i="8"/>
  <c r="AS194" i="8"/>
  <c r="AT194" i="8"/>
  <c r="AU194" i="8"/>
  <c r="AV194" i="8"/>
  <c r="AW194" i="8"/>
  <c r="AX194" i="8"/>
  <c r="AY194" i="8"/>
  <c r="AZ194" i="8"/>
  <c r="BA194" i="8"/>
  <c r="BB194" i="8"/>
  <c r="BC194" i="8"/>
  <c r="BD194" i="8"/>
  <c r="BE194" i="8"/>
  <c r="BF194" i="8"/>
  <c r="BG194" i="8"/>
  <c r="BH194" i="8"/>
  <c r="BI194" i="8"/>
  <c r="BJ194" i="8"/>
  <c r="BK194" i="8"/>
  <c r="BL194" i="8"/>
  <c r="BM194" i="8"/>
  <c r="BN194" i="8"/>
  <c r="BO194" i="8"/>
  <c r="BP194" i="8"/>
  <c r="BQ194" i="8"/>
  <c r="AR195" i="8"/>
  <c r="AS195" i="8"/>
  <c r="AT195" i="8"/>
  <c r="AU195" i="8"/>
  <c r="AV195" i="8"/>
  <c r="AW195" i="8"/>
  <c r="AX195" i="8"/>
  <c r="AY195" i="8"/>
  <c r="AZ195" i="8"/>
  <c r="BA195" i="8"/>
  <c r="BB195" i="8"/>
  <c r="BC195" i="8"/>
  <c r="BD195" i="8"/>
  <c r="BE195" i="8"/>
  <c r="BF195" i="8"/>
  <c r="BG195" i="8"/>
  <c r="BH195" i="8"/>
  <c r="BI195" i="8"/>
  <c r="BJ195" i="8"/>
  <c r="BK195" i="8"/>
  <c r="BL195" i="8"/>
  <c r="BM195" i="8"/>
  <c r="BN195" i="8"/>
  <c r="BO195" i="8"/>
  <c r="BP195" i="8"/>
  <c r="BQ195" i="8"/>
  <c r="AR196" i="8"/>
  <c r="AS196" i="8"/>
  <c r="AT196" i="8"/>
  <c r="AU196" i="8"/>
  <c r="AV196" i="8"/>
  <c r="AW196" i="8"/>
  <c r="AX196" i="8"/>
  <c r="AY196" i="8"/>
  <c r="AZ196" i="8"/>
  <c r="BA196" i="8"/>
  <c r="BB196" i="8"/>
  <c r="BC196" i="8"/>
  <c r="BD196" i="8"/>
  <c r="BE196" i="8"/>
  <c r="BF196" i="8"/>
  <c r="BG196" i="8"/>
  <c r="BH196" i="8"/>
  <c r="BI196" i="8"/>
  <c r="BJ196" i="8"/>
  <c r="BK196" i="8"/>
  <c r="BL196" i="8"/>
  <c r="BM196" i="8"/>
  <c r="BN196" i="8"/>
  <c r="BO196" i="8"/>
  <c r="BP196" i="8"/>
  <c r="BQ196" i="8"/>
  <c r="AQ193" i="8"/>
  <c r="AQ194" i="8"/>
  <c r="AQ195" i="8"/>
  <c r="AQ196" i="8"/>
  <c r="AQ191" i="8"/>
  <c r="AQ192" i="8"/>
  <c r="AQ189" i="8"/>
  <c r="AQ190" i="8"/>
  <c r="AQ138" i="8"/>
  <c r="AQ139" i="8"/>
  <c r="AQ140" i="8"/>
  <c r="AQ141" i="8"/>
  <c r="AQ142" i="8"/>
  <c r="AQ143" i="8"/>
  <c r="AQ144" i="8"/>
  <c r="AQ145" i="8"/>
  <c r="AQ146" i="8"/>
  <c r="AQ147" i="8"/>
  <c r="AQ148" i="8"/>
  <c r="AQ149" i="8"/>
  <c r="AQ150" i="8"/>
  <c r="AQ151" i="8"/>
  <c r="AQ152" i="8"/>
  <c r="AQ153" i="8"/>
  <c r="AQ154" i="8"/>
  <c r="AQ155" i="8"/>
  <c r="AQ156" i="8"/>
  <c r="AQ157" i="8"/>
  <c r="AQ158" i="8"/>
  <c r="AQ159" i="8"/>
  <c r="AQ160" i="8"/>
  <c r="AQ161" i="8"/>
  <c r="AQ162" i="8"/>
  <c r="AQ163" i="8"/>
  <c r="AQ164" i="8"/>
  <c r="AQ165" i="8"/>
  <c r="AQ166" i="8"/>
  <c r="AQ167" i="8"/>
  <c r="AQ168" i="8"/>
  <c r="AQ169" i="8"/>
  <c r="AQ170" i="8"/>
  <c r="AQ171" i="8"/>
  <c r="AQ172" i="8"/>
  <c r="AQ173" i="8"/>
  <c r="AQ174" i="8"/>
  <c r="AQ175" i="8"/>
  <c r="AQ176" i="8"/>
  <c r="AQ177" i="8"/>
  <c r="AQ178" i="8"/>
  <c r="AQ179" i="8"/>
  <c r="AQ180" i="8"/>
  <c r="AQ181" i="8"/>
  <c r="AQ182" i="8"/>
  <c r="AQ183" i="8"/>
  <c r="AQ184" i="8"/>
  <c r="AQ185" i="8"/>
  <c r="AQ186" i="8"/>
  <c r="AQ187" i="8"/>
  <c r="AQ188" i="8"/>
  <c r="AQ137" i="8"/>
  <c r="B100" i="2" l="1"/>
  <c r="A44" i="16"/>
  <c r="B52" i="2"/>
  <c r="A49" i="19"/>
  <c r="B29" i="3"/>
  <c r="B38" i="2"/>
  <c r="A48" i="19"/>
  <c r="B66" i="2"/>
  <c r="A50" i="19"/>
  <c r="B36" i="3"/>
  <c r="B24" i="2"/>
  <c r="A47" i="19"/>
  <c r="B81" i="2"/>
  <c r="A59" i="19"/>
  <c r="B44" i="3"/>
  <c r="B54" i="16"/>
  <c r="C54" i="16"/>
  <c r="D54" i="16"/>
  <c r="F54" i="16"/>
  <c r="H54" i="16"/>
  <c r="J54" i="16"/>
  <c r="L54" i="16"/>
  <c r="N54" i="16"/>
  <c r="P54" i="16"/>
  <c r="B82" i="2" l="1"/>
  <c r="A34" i="16"/>
  <c r="B101" i="2"/>
  <c r="A45" i="16"/>
  <c r="B67" i="2"/>
  <c r="A58" i="19"/>
  <c r="B37" i="3"/>
  <c r="B39" i="2"/>
  <c r="A56" i="19"/>
  <c r="B23" i="3"/>
  <c r="B25" i="2"/>
  <c r="A55" i="19"/>
  <c r="B16" i="3"/>
  <c r="B53" i="2"/>
  <c r="A57" i="19"/>
  <c r="B30" i="3"/>
  <c r="B51" i="16"/>
  <c r="C51" i="16"/>
  <c r="F54" i="2"/>
  <c r="G22" i="11" s="1"/>
  <c r="D51" i="16"/>
  <c r="F51" i="16"/>
  <c r="H51" i="16"/>
  <c r="L59" i="2"/>
  <c r="J51" i="16"/>
  <c r="L51" i="16"/>
  <c r="N51" i="16"/>
  <c r="P51" i="16"/>
  <c r="B53" i="16"/>
  <c r="C53" i="16"/>
  <c r="F82" i="2"/>
  <c r="D53" i="16"/>
  <c r="F53" i="16"/>
  <c r="H53" i="16"/>
  <c r="J53" i="16"/>
  <c r="L53" i="16"/>
  <c r="N53" i="16"/>
  <c r="P53" i="16"/>
  <c r="B52" i="16"/>
  <c r="C52" i="16"/>
  <c r="F68" i="2"/>
  <c r="D52" i="16"/>
  <c r="F52" i="16"/>
  <c r="H52" i="16"/>
  <c r="J52" i="16"/>
  <c r="L52" i="16"/>
  <c r="N52" i="16"/>
  <c r="P52" i="16"/>
  <c r="S51" i="16"/>
  <c r="T51" i="16"/>
  <c r="U51" i="16"/>
  <c r="V51" i="16"/>
  <c r="W51" i="16"/>
  <c r="B50" i="16"/>
  <c r="C50" i="16"/>
  <c r="E45" i="2"/>
  <c r="F40" i="2"/>
  <c r="D50" i="16"/>
  <c r="F50" i="16"/>
  <c r="H50" i="16"/>
  <c r="I50" i="16"/>
  <c r="J50" i="16"/>
  <c r="L50" i="16"/>
  <c r="N50" i="16"/>
  <c r="P50" i="16"/>
  <c r="B48" i="16"/>
  <c r="C48" i="16"/>
  <c r="E17" i="2"/>
  <c r="D48" i="16"/>
  <c r="F48" i="16"/>
  <c r="H48" i="16"/>
  <c r="I48" i="16"/>
  <c r="J48" i="16"/>
  <c r="L48" i="16"/>
  <c r="N48" i="16"/>
  <c r="P48" i="16"/>
  <c r="B49" i="16"/>
  <c r="C49" i="16"/>
  <c r="E31" i="2"/>
  <c r="F26" i="2"/>
  <c r="D49" i="16"/>
  <c r="F49" i="16"/>
  <c r="H49" i="16"/>
  <c r="I49" i="16"/>
  <c r="J49" i="16"/>
  <c r="L49" i="16"/>
  <c r="N49" i="16"/>
  <c r="P49" i="16"/>
  <c r="A48" i="16"/>
  <c r="E44" i="2"/>
  <c r="E30" i="2"/>
  <c r="E16" i="2"/>
  <c r="F12" i="2"/>
  <c r="E43" i="2"/>
  <c r="E29" i="2"/>
  <c r="E15" i="2"/>
  <c r="E42" i="2"/>
  <c r="E28" i="2"/>
  <c r="E14" i="2"/>
  <c r="F83" i="2"/>
  <c r="S26" i="16"/>
  <c r="T26" i="16"/>
  <c r="U26" i="16"/>
  <c r="V26" i="16"/>
  <c r="W26" i="16"/>
  <c r="E55" i="2"/>
  <c r="E41" i="2"/>
  <c r="E27" i="2"/>
  <c r="E13" i="2"/>
  <c r="E5" i="11" s="1"/>
  <c r="E54" i="2"/>
  <c r="E40" i="2"/>
  <c r="E26" i="2"/>
  <c r="E12" i="2"/>
  <c r="E53" i="2"/>
  <c r="E39" i="2"/>
  <c r="E25" i="2"/>
  <c r="E11" i="2"/>
  <c r="W22" i="16"/>
  <c r="V22" i="16"/>
  <c r="U22" i="16"/>
  <c r="T22" i="16"/>
  <c r="F76" i="2"/>
  <c r="F61" i="2"/>
  <c r="E52" i="2"/>
  <c r="F47" i="2"/>
  <c r="E38" i="2"/>
  <c r="F33" i="2"/>
  <c r="E24" i="2"/>
  <c r="F19" i="2"/>
  <c r="E10" i="2"/>
  <c r="K9" i="3" s="1"/>
  <c r="E51" i="2"/>
  <c r="E37" i="2"/>
  <c r="E23" i="2"/>
  <c r="E9" i="2"/>
  <c r="F5" i="2"/>
  <c r="E50" i="2"/>
  <c r="E36" i="2"/>
  <c r="E22" i="2"/>
  <c r="E8" i="2"/>
  <c r="E49" i="2"/>
  <c r="E21" i="2"/>
  <c r="E20" i="2"/>
  <c r="E35" i="2"/>
  <c r="E7" i="2"/>
  <c r="E48" i="2"/>
  <c r="E34" i="2"/>
  <c r="E6" i="2"/>
  <c r="E47" i="2"/>
  <c r="E33" i="2"/>
  <c r="E19" i="2"/>
  <c r="E5" i="2"/>
  <c r="N5" i="2" s="1"/>
  <c r="K5" i="22" s="1"/>
  <c r="E46" i="2"/>
  <c r="E32" i="2"/>
  <c r="E18" i="2"/>
  <c r="E4" i="2"/>
  <c r="C3" i="11"/>
  <c r="C4" i="11"/>
  <c r="C5" i="11"/>
  <c r="C6" i="11"/>
  <c r="C7" i="11"/>
  <c r="C8" i="11"/>
  <c r="C9" i="11"/>
  <c r="C10" i="11"/>
  <c r="C11" i="11"/>
  <c r="D11" i="11"/>
  <c r="C12" i="11"/>
  <c r="D12" i="11"/>
  <c r="C13" i="11"/>
  <c r="D13" i="11"/>
  <c r="C14" i="11"/>
  <c r="D14" i="11"/>
  <c r="J4" i="11"/>
  <c r="J10" i="11"/>
  <c r="H17" i="1"/>
  <c r="F17" i="1"/>
  <c r="F96" i="2"/>
  <c r="F89" i="2"/>
  <c r="N6" i="11"/>
  <c r="L6" i="2"/>
  <c r="L7" i="2"/>
  <c r="I7" i="22" s="1"/>
  <c r="L8" i="2"/>
  <c r="I8" i="22" s="1"/>
  <c r="L9" i="2"/>
  <c r="I9" i="22" s="1"/>
  <c r="L11" i="2"/>
  <c r="L12" i="2"/>
  <c r="I5" i="16" s="1"/>
  <c r="L13" i="2"/>
  <c r="L14" i="2"/>
  <c r="I7" i="16" s="1"/>
  <c r="L15" i="2"/>
  <c r="I8" i="16" s="1"/>
  <c r="L16" i="2"/>
  <c r="I9" i="16" s="1"/>
  <c r="L18" i="2"/>
  <c r="I10" i="22" s="1"/>
  <c r="L19" i="2"/>
  <c r="I11" i="22" s="1"/>
  <c r="L20" i="2"/>
  <c r="I12" i="22" s="1"/>
  <c r="L21" i="2"/>
  <c r="I13" i="22" s="1"/>
  <c r="L22" i="2"/>
  <c r="I14" i="22" s="1"/>
  <c r="L23" i="2"/>
  <c r="L25" i="2"/>
  <c r="I10" i="16" s="1"/>
  <c r="L26" i="2"/>
  <c r="L27" i="2"/>
  <c r="L28" i="2"/>
  <c r="I13" i="16" s="1"/>
  <c r="L29" i="2"/>
  <c r="I14" i="16" s="1"/>
  <c r="L30" i="2"/>
  <c r="I15" i="16" s="1"/>
  <c r="L32" i="2"/>
  <c r="I16" i="22" s="1"/>
  <c r="L33" i="2"/>
  <c r="I17" i="22" s="1"/>
  <c r="L34" i="2"/>
  <c r="I18" i="22" s="1"/>
  <c r="L35" i="2"/>
  <c r="I19" i="22" s="1"/>
  <c r="L36" i="2"/>
  <c r="L37" i="2"/>
  <c r="L39" i="2"/>
  <c r="I16" i="16" s="1"/>
  <c r="L40" i="2"/>
  <c r="I17" i="16" s="1"/>
  <c r="L41" i="2"/>
  <c r="I18" i="16" s="1"/>
  <c r="L42" i="2"/>
  <c r="I19" i="16" s="1"/>
  <c r="L43" i="2"/>
  <c r="I20" i="16" s="1"/>
  <c r="L44" i="2"/>
  <c r="I21" i="16" s="1"/>
  <c r="L46" i="2"/>
  <c r="I22" i="22" s="1"/>
  <c r="L47" i="2"/>
  <c r="I23" i="22" s="1"/>
  <c r="L48" i="2"/>
  <c r="I24" i="22" s="1"/>
  <c r="L49" i="2"/>
  <c r="I25" i="22" s="1"/>
  <c r="L51" i="2"/>
  <c r="I27" i="22" s="1"/>
  <c r="L52" i="2"/>
  <c r="L53" i="2"/>
  <c r="L54" i="2"/>
  <c r="I23" i="16" s="1"/>
  <c r="L56" i="2"/>
  <c r="I25" i="16" s="1"/>
  <c r="L57" i="2"/>
  <c r="L58" i="2"/>
  <c r="I27" i="16" s="1"/>
  <c r="L60" i="2"/>
  <c r="L61" i="2"/>
  <c r="L63" i="2"/>
  <c r="L64" i="2"/>
  <c r="I32" i="22" s="1"/>
  <c r="L65" i="2"/>
  <c r="I33" i="22" s="1"/>
  <c r="L66" i="2"/>
  <c r="L67" i="2"/>
  <c r="I28" i="16" s="1"/>
  <c r="L68" i="2"/>
  <c r="I29" i="16" s="1"/>
  <c r="L70" i="2"/>
  <c r="I31" i="16" s="1"/>
  <c r="L71" i="2"/>
  <c r="I32" i="16" s="1"/>
  <c r="L72" i="2"/>
  <c r="I33" i="16" s="1"/>
  <c r="L73" i="2"/>
  <c r="L74" i="2"/>
  <c r="L76" i="2"/>
  <c r="I36" i="22" s="1"/>
  <c r="L77" i="2"/>
  <c r="L78" i="2"/>
  <c r="I38" i="22" s="1"/>
  <c r="L79" i="2"/>
  <c r="L80" i="2"/>
  <c r="M44" i="3" s="1"/>
  <c r="L81" i="2"/>
  <c r="I34" i="16" s="1"/>
  <c r="L82" i="2"/>
  <c r="I35" i="16" s="1"/>
  <c r="L84" i="2"/>
  <c r="I37" i="16" s="1"/>
  <c r="L85" i="2"/>
  <c r="I38" i="16" s="1"/>
  <c r="L86" i="2"/>
  <c r="I39" i="16" s="1"/>
  <c r="L87" i="2"/>
  <c r="L88" i="2"/>
  <c r="I40" i="22" s="1"/>
  <c r="L89" i="2"/>
  <c r="I41" i="22" s="1"/>
  <c r="L91" i="2"/>
  <c r="I43" i="22" s="1"/>
  <c r="L92" i="2"/>
  <c r="I44" i="22" s="1"/>
  <c r="L93" i="2"/>
  <c r="I45" i="22" s="1"/>
  <c r="L94" i="2"/>
  <c r="L95" i="2"/>
  <c r="I40" i="16" s="1"/>
  <c r="L96" i="2"/>
  <c r="I41" i="16" s="1"/>
  <c r="L98" i="2"/>
  <c r="I43" i="16" s="1"/>
  <c r="L99" i="2"/>
  <c r="I44" i="16" s="1"/>
  <c r="L100" i="2"/>
  <c r="I45" i="16" s="1"/>
  <c r="L101" i="2"/>
  <c r="I54" i="22" s="1"/>
  <c r="L4" i="2"/>
  <c r="I4" i="22" s="1"/>
  <c r="C10" i="3"/>
  <c r="C5" i="3"/>
  <c r="C6" i="3"/>
  <c r="C7" i="3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46" i="3"/>
  <c r="E47" i="3"/>
  <c r="E39" i="11"/>
  <c r="E40" i="11"/>
  <c r="E42" i="11"/>
  <c r="E43" i="11"/>
  <c r="E44" i="11"/>
  <c r="A40" i="11"/>
  <c r="A39" i="14" s="1"/>
  <c r="B40" i="11"/>
  <c r="C40" i="11"/>
  <c r="D40" i="11"/>
  <c r="F40" i="11"/>
  <c r="H40" i="11"/>
  <c r="J40" i="11"/>
  <c r="L40" i="11"/>
  <c r="N40" i="11"/>
  <c r="P40" i="11"/>
  <c r="Q40" i="11"/>
  <c r="R40" i="11"/>
  <c r="T40" i="11"/>
  <c r="A41" i="11"/>
  <c r="A40" i="14" s="1"/>
  <c r="B41" i="11"/>
  <c r="C41" i="11"/>
  <c r="D41" i="11"/>
  <c r="F41" i="11"/>
  <c r="H41" i="11"/>
  <c r="J41" i="11"/>
  <c r="L41" i="11"/>
  <c r="N41" i="11"/>
  <c r="P41" i="11"/>
  <c r="Q41" i="11"/>
  <c r="R41" i="11"/>
  <c r="T41" i="11"/>
  <c r="A42" i="11"/>
  <c r="A41" i="14" s="1"/>
  <c r="B42" i="11"/>
  <c r="C42" i="11"/>
  <c r="D42" i="11"/>
  <c r="F42" i="11"/>
  <c r="H42" i="11"/>
  <c r="J42" i="11"/>
  <c r="L42" i="11"/>
  <c r="N42" i="11"/>
  <c r="P42" i="11"/>
  <c r="R42" i="11"/>
  <c r="T42" i="11"/>
  <c r="A43" i="11"/>
  <c r="A42" i="14" s="1"/>
  <c r="B43" i="11"/>
  <c r="C43" i="11"/>
  <c r="D43" i="11"/>
  <c r="F43" i="11"/>
  <c r="H43" i="11"/>
  <c r="J43" i="11"/>
  <c r="L43" i="11"/>
  <c r="N43" i="11"/>
  <c r="P43" i="11"/>
  <c r="R43" i="11"/>
  <c r="T43" i="11"/>
  <c r="A44" i="11"/>
  <c r="A43" i="14" s="1"/>
  <c r="B44" i="11"/>
  <c r="C44" i="11"/>
  <c r="D44" i="11"/>
  <c r="F44" i="11"/>
  <c r="H44" i="11"/>
  <c r="J44" i="11"/>
  <c r="L44" i="11"/>
  <c r="N44" i="11"/>
  <c r="P44" i="11"/>
  <c r="R44" i="11"/>
  <c r="T44" i="11"/>
  <c r="B39" i="11"/>
  <c r="C39" i="11"/>
  <c r="D39" i="11"/>
  <c r="F39" i="11"/>
  <c r="G39" i="11"/>
  <c r="H39" i="11"/>
  <c r="J39" i="11"/>
  <c r="L39" i="11"/>
  <c r="N39" i="11"/>
  <c r="P39" i="11"/>
  <c r="Q39" i="11"/>
  <c r="R39" i="11"/>
  <c r="T39" i="11"/>
  <c r="A39" i="11"/>
  <c r="A38" i="14" s="1"/>
  <c r="A34" i="11"/>
  <c r="A33" i="14" s="1"/>
  <c r="C34" i="11"/>
  <c r="D34" i="11"/>
  <c r="F34" i="11"/>
  <c r="H34" i="11"/>
  <c r="J34" i="11"/>
  <c r="L34" i="11"/>
  <c r="N34" i="11"/>
  <c r="P34" i="11"/>
  <c r="Q34" i="11"/>
  <c r="R34" i="11"/>
  <c r="T34" i="11"/>
  <c r="A35" i="11"/>
  <c r="A34" i="14" s="1"/>
  <c r="C35" i="11"/>
  <c r="D35" i="11"/>
  <c r="F35" i="11"/>
  <c r="H35" i="11"/>
  <c r="J35" i="11"/>
  <c r="L35" i="11"/>
  <c r="N35" i="11"/>
  <c r="P35" i="11"/>
  <c r="Q35" i="11"/>
  <c r="R35" i="11"/>
  <c r="T35" i="11"/>
  <c r="A36" i="11"/>
  <c r="A35" i="14" s="1"/>
  <c r="C36" i="11"/>
  <c r="D36" i="11"/>
  <c r="F36" i="11"/>
  <c r="H36" i="11"/>
  <c r="J36" i="11"/>
  <c r="L36" i="11"/>
  <c r="N36" i="11"/>
  <c r="P36" i="11"/>
  <c r="R36" i="11"/>
  <c r="T36" i="11"/>
  <c r="A37" i="11"/>
  <c r="A36" i="14" s="1"/>
  <c r="C37" i="11"/>
  <c r="D37" i="11"/>
  <c r="F37" i="11"/>
  <c r="H37" i="11"/>
  <c r="J37" i="11"/>
  <c r="L37" i="11"/>
  <c r="N37" i="11"/>
  <c r="P37" i="11"/>
  <c r="R37" i="11"/>
  <c r="T37" i="11"/>
  <c r="A38" i="11"/>
  <c r="A37" i="14" s="1"/>
  <c r="C38" i="11"/>
  <c r="D38" i="11"/>
  <c r="F38" i="11"/>
  <c r="H38" i="11"/>
  <c r="J38" i="11"/>
  <c r="L38" i="11"/>
  <c r="N38" i="11"/>
  <c r="P38" i="11"/>
  <c r="R38" i="11"/>
  <c r="T38" i="11"/>
  <c r="C33" i="11"/>
  <c r="D33" i="11"/>
  <c r="F33" i="11"/>
  <c r="G33" i="11"/>
  <c r="H33" i="11"/>
  <c r="J33" i="11"/>
  <c r="L33" i="11"/>
  <c r="N33" i="11"/>
  <c r="P33" i="11"/>
  <c r="Q33" i="11"/>
  <c r="R33" i="11"/>
  <c r="T33" i="11"/>
  <c r="A33" i="11"/>
  <c r="A32" i="14" s="1"/>
  <c r="A28" i="11"/>
  <c r="A27" i="14" s="1"/>
  <c r="C28" i="11"/>
  <c r="D28" i="11"/>
  <c r="F28" i="11"/>
  <c r="H28" i="11"/>
  <c r="J28" i="11"/>
  <c r="L28" i="11"/>
  <c r="N28" i="11"/>
  <c r="P28" i="11"/>
  <c r="Q28" i="11"/>
  <c r="R28" i="11"/>
  <c r="T28" i="11"/>
  <c r="A29" i="11"/>
  <c r="A28" i="14" s="1"/>
  <c r="C29" i="11"/>
  <c r="D29" i="11"/>
  <c r="F29" i="11"/>
  <c r="H29" i="11"/>
  <c r="J29" i="11"/>
  <c r="L29" i="11"/>
  <c r="N29" i="11"/>
  <c r="P29" i="11"/>
  <c r="Q29" i="11"/>
  <c r="R29" i="11"/>
  <c r="T29" i="11"/>
  <c r="A30" i="11"/>
  <c r="A29" i="14" s="1"/>
  <c r="C30" i="11"/>
  <c r="D30" i="11"/>
  <c r="F30" i="11"/>
  <c r="J30" i="11"/>
  <c r="L30" i="11"/>
  <c r="N30" i="11"/>
  <c r="P30" i="11"/>
  <c r="R30" i="11"/>
  <c r="T30" i="11"/>
  <c r="A31" i="11"/>
  <c r="A30" i="14" s="1"/>
  <c r="C31" i="11"/>
  <c r="D31" i="11"/>
  <c r="F31" i="11"/>
  <c r="H31" i="11"/>
  <c r="J31" i="11"/>
  <c r="L31" i="11"/>
  <c r="N31" i="11"/>
  <c r="P31" i="11"/>
  <c r="R31" i="11"/>
  <c r="T31" i="11"/>
  <c r="A32" i="11"/>
  <c r="A31" i="14" s="1"/>
  <c r="C32" i="11"/>
  <c r="D32" i="11"/>
  <c r="F32" i="11"/>
  <c r="H32" i="11"/>
  <c r="J32" i="11"/>
  <c r="L32" i="11"/>
  <c r="N32" i="11"/>
  <c r="P32" i="11"/>
  <c r="R32" i="11"/>
  <c r="T32" i="11"/>
  <c r="C27" i="11"/>
  <c r="D27" i="11"/>
  <c r="F27" i="11"/>
  <c r="G27" i="11"/>
  <c r="H27" i="11"/>
  <c r="J27" i="11"/>
  <c r="L27" i="11"/>
  <c r="N27" i="11"/>
  <c r="P27" i="11"/>
  <c r="Q27" i="11"/>
  <c r="R27" i="11"/>
  <c r="T27" i="11"/>
  <c r="A27" i="11"/>
  <c r="A26" i="14" s="1"/>
  <c r="A22" i="11"/>
  <c r="A21" i="14" s="1"/>
  <c r="C22" i="11"/>
  <c r="D22" i="11"/>
  <c r="F22" i="11"/>
  <c r="H22" i="11"/>
  <c r="J22" i="11"/>
  <c r="L22" i="11"/>
  <c r="P22" i="11"/>
  <c r="Q22" i="11"/>
  <c r="R22" i="11"/>
  <c r="T22" i="11"/>
  <c r="A23" i="11"/>
  <c r="A22" i="14" s="1"/>
  <c r="C23" i="11"/>
  <c r="D23" i="11"/>
  <c r="F23" i="11"/>
  <c r="H23" i="11"/>
  <c r="J23" i="11"/>
  <c r="L23" i="11"/>
  <c r="N23" i="11"/>
  <c r="P23" i="11"/>
  <c r="Q23" i="11"/>
  <c r="R23" i="11"/>
  <c r="T23" i="11"/>
  <c r="A24" i="11"/>
  <c r="A23" i="14" s="1"/>
  <c r="C24" i="11"/>
  <c r="D24" i="11"/>
  <c r="F24" i="11"/>
  <c r="H24" i="11"/>
  <c r="J24" i="11"/>
  <c r="L24" i="11"/>
  <c r="N24" i="11"/>
  <c r="P24" i="11"/>
  <c r="R24" i="11"/>
  <c r="T24" i="11"/>
  <c r="A25" i="11"/>
  <c r="A24" i="14" s="1"/>
  <c r="C25" i="11"/>
  <c r="D25" i="11"/>
  <c r="F25" i="11"/>
  <c r="H25" i="11"/>
  <c r="J25" i="11"/>
  <c r="L25" i="11"/>
  <c r="N25" i="11"/>
  <c r="P25" i="11"/>
  <c r="R25" i="11"/>
  <c r="T25" i="11"/>
  <c r="A26" i="11"/>
  <c r="A25" i="14" s="1"/>
  <c r="C26" i="11"/>
  <c r="D26" i="11"/>
  <c r="F26" i="11"/>
  <c r="H26" i="11"/>
  <c r="J26" i="11"/>
  <c r="L26" i="11"/>
  <c r="N26" i="11"/>
  <c r="P26" i="11"/>
  <c r="R26" i="11"/>
  <c r="T26" i="11"/>
  <c r="C21" i="11"/>
  <c r="D21" i="11"/>
  <c r="F21" i="11"/>
  <c r="G21" i="11"/>
  <c r="H21" i="11"/>
  <c r="J21" i="11"/>
  <c r="L21" i="11"/>
  <c r="N21" i="11"/>
  <c r="P21" i="11"/>
  <c r="Q21" i="11"/>
  <c r="R21" i="11"/>
  <c r="T21" i="11"/>
  <c r="A21" i="11"/>
  <c r="A20" i="14" s="1"/>
  <c r="A16" i="11"/>
  <c r="A15" i="14" s="1"/>
  <c r="C16" i="11"/>
  <c r="D16" i="11"/>
  <c r="F16" i="11"/>
  <c r="H16" i="11"/>
  <c r="J16" i="11"/>
  <c r="L16" i="11"/>
  <c r="N16" i="11"/>
  <c r="P16" i="11"/>
  <c r="Q16" i="11"/>
  <c r="R16" i="11"/>
  <c r="T16" i="11"/>
  <c r="A17" i="11"/>
  <c r="A16" i="14" s="1"/>
  <c r="C17" i="11"/>
  <c r="D17" i="11"/>
  <c r="F17" i="11"/>
  <c r="H17" i="11"/>
  <c r="J17" i="11"/>
  <c r="L17" i="11"/>
  <c r="N17" i="11"/>
  <c r="P17" i="11"/>
  <c r="Q17" i="11"/>
  <c r="R17" i="11"/>
  <c r="T17" i="11"/>
  <c r="A18" i="11"/>
  <c r="A17" i="14" s="1"/>
  <c r="C18" i="11"/>
  <c r="D18" i="11"/>
  <c r="F18" i="11"/>
  <c r="H18" i="11"/>
  <c r="J18" i="11"/>
  <c r="L18" i="11"/>
  <c r="N18" i="11"/>
  <c r="P18" i="11"/>
  <c r="Q18" i="11"/>
  <c r="R18" i="11"/>
  <c r="T18" i="11"/>
  <c r="A19" i="11"/>
  <c r="A18" i="14" s="1"/>
  <c r="C19" i="11"/>
  <c r="D19" i="11"/>
  <c r="F19" i="11"/>
  <c r="H19" i="11"/>
  <c r="J19" i="11"/>
  <c r="L19" i="11"/>
  <c r="N19" i="11"/>
  <c r="P19" i="11"/>
  <c r="R19" i="11"/>
  <c r="A20" i="11"/>
  <c r="A19" i="14" s="1"/>
  <c r="C20" i="11"/>
  <c r="D20" i="11"/>
  <c r="F20" i="11"/>
  <c r="H20" i="11"/>
  <c r="J20" i="11"/>
  <c r="L20" i="11"/>
  <c r="N20" i="11"/>
  <c r="P20" i="11"/>
  <c r="R20" i="11"/>
  <c r="T20" i="11"/>
  <c r="C15" i="11"/>
  <c r="D15" i="11"/>
  <c r="F15" i="11"/>
  <c r="G15" i="11"/>
  <c r="H15" i="11"/>
  <c r="J15" i="11"/>
  <c r="L15" i="11"/>
  <c r="N15" i="11"/>
  <c r="P15" i="11"/>
  <c r="Q15" i="11"/>
  <c r="R15" i="11"/>
  <c r="T15" i="11"/>
  <c r="A15" i="11"/>
  <c r="A14" i="14" s="1"/>
  <c r="A10" i="11"/>
  <c r="A9" i="14" s="1"/>
  <c r="D10" i="11"/>
  <c r="F10" i="11"/>
  <c r="H10" i="11"/>
  <c r="L10" i="11"/>
  <c r="N10" i="11"/>
  <c r="P10" i="11"/>
  <c r="Q10" i="11"/>
  <c r="R10" i="11"/>
  <c r="T10" i="11"/>
  <c r="A11" i="11"/>
  <c r="A10" i="14" s="1"/>
  <c r="F11" i="11"/>
  <c r="H11" i="11"/>
  <c r="J11" i="11"/>
  <c r="L11" i="11"/>
  <c r="N11" i="11"/>
  <c r="P11" i="11"/>
  <c r="Q11" i="11"/>
  <c r="R11" i="11"/>
  <c r="T11" i="11"/>
  <c r="A12" i="11"/>
  <c r="A11" i="14" s="1"/>
  <c r="F12" i="11"/>
  <c r="H12" i="11"/>
  <c r="J12" i="11"/>
  <c r="L12" i="11"/>
  <c r="N12" i="11"/>
  <c r="P12" i="11"/>
  <c r="Q12" i="11"/>
  <c r="R12" i="11"/>
  <c r="T12" i="11"/>
  <c r="A13" i="11"/>
  <c r="A12" i="14" s="1"/>
  <c r="F13" i="11"/>
  <c r="H13" i="11"/>
  <c r="J13" i="11"/>
  <c r="L13" i="11"/>
  <c r="N13" i="11"/>
  <c r="P13" i="11"/>
  <c r="R13" i="11"/>
  <c r="T13" i="11"/>
  <c r="A14" i="11"/>
  <c r="A13" i="14" s="1"/>
  <c r="F14" i="11"/>
  <c r="H14" i="11"/>
  <c r="J14" i="11"/>
  <c r="L14" i="11"/>
  <c r="N14" i="11"/>
  <c r="P14" i="11"/>
  <c r="R14" i="11"/>
  <c r="T14" i="11"/>
  <c r="D9" i="11"/>
  <c r="F9" i="11"/>
  <c r="G9" i="11"/>
  <c r="H9" i="11"/>
  <c r="J9" i="11"/>
  <c r="L9" i="11"/>
  <c r="N9" i="11"/>
  <c r="P9" i="11"/>
  <c r="Q9" i="11"/>
  <c r="R9" i="11"/>
  <c r="T9" i="11"/>
  <c r="A9" i="11"/>
  <c r="A8" i="14" s="1"/>
  <c r="A4" i="11"/>
  <c r="A3" i="14" s="1"/>
  <c r="B4" i="11"/>
  <c r="D4" i="11"/>
  <c r="F4" i="11"/>
  <c r="H4" i="11"/>
  <c r="L4" i="11"/>
  <c r="N4" i="11"/>
  <c r="P4" i="11"/>
  <c r="Q4" i="11"/>
  <c r="R4" i="11"/>
  <c r="T4" i="11"/>
  <c r="A5" i="11"/>
  <c r="A4" i="14" s="1"/>
  <c r="B5" i="11"/>
  <c r="D5" i="11"/>
  <c r="F5" i="11"/>
  <c r="H5" i="11"/>
  <c r="J5" i="11"/>
  <c r="L5" i="11"/>
  <c r="N5" i="11"/>
  <c r="P5" i="11"/>
  <c r="Q5" i="11"/>
  <c r="R5" i="11"/>
  <c r="T5" i="11"/>
  <c r="A6" i="11"/>
  <c r="A5" i="14" s="1"/>
  <c r="B6" i="11"/>
  <c r="D6" i="11"/>
  <c r="F6" i="11"/>
  <c r="H6" i="11"/>
  <c r="J6" i="11"/>
  <c r="L6" i="11"/>
  <c r="P6" i="11"/>
  <c r="Q6" i="11"/>
  <c r="R6" i="11"/>
  <c r="T6" i="11"/>
  <c r="A7" i="11"/>
  <c r="A6" i="14" s="1"/>
  <c r="B7" i="11"/>
  <c r="D7" i="11"/>
  <c r="F7" i="11"/>
  <c r="H7" i="11"/>
  <c r="J7" i="11"/>
  <c r="L7" i="11"/>
  <c r="N7" i="11"/>
  <c r="P7" i="11"/>
  <c r="R7" i="11"/>
  <c r="T7" i="11"/>
  <c r="A8" i="11"/>
  <c r="A7" i="14" s="1"/>
  <c r="B8" i="11"/>
  <c r="D8" i="11"/>
  <c r="F8" i="11"/>
  <c r="H8" i="11"/>
  <c r="J8" i="11"/>
  <c r="L8" i="11"/>
  <c r="N8" i="11"/>
  <c r="P8" i="11"/>
  <c r="R8" i="11"/>
  <c r="T8" i="11"/>
  <c r="B3" i="11"/>
  <c r="D3" i="11"/>
  <c r="F3" i="11"/>
  <c r="G3" i="11"/>
  <c r="H3" i="11"/>
  <c r="J3" i="11"/>
  <c r="L3" i="11"/>
  <c r="N3" i="11"/>
  <c r="P3" i="11"/>
  <c r="Q3" i="11"/>
  <c r="R3" i="11"/>
  <c r="T3" i="11"/>
  <c r="A3" i="11"/>
  <c r="A2" i="14" s="1"/>
  <c r="A45" i="3"/>
  <c r="B45" i="3"/>
  <c r="C45" i="3"/>
  <c r="D45" i="3"/>
  <c r="F45" i="3"/>
  <c r="H45" i="3"/>
  <c r="J45" i="3"/>
  <c r="L45" i="3"/>
  <c r="N45" i="3"/>
  <c r="P45" i="3"/>
  <c r="Q45" i="3"/>
  <c r="R45" i="3"/>
  <c r="T45" i="3"/>
  <c r="A46" i="3"/>
  <c r="B46" i="3"/>
  <c r="C46" i="3"/>
  <c r="D46" i="3"/>
  <c r="F46" i="3"/>
  <c r="H46" i="3"/>
  <c r="J46" i="3"/>
  <c r="L46" i="3"/>
  <c r="N46" i="3"/>
  <c r="P46" i="3"/>
  <c r="Q46" i="3"/>
  <c r="R46" i="3"/>
  <c r="T46" i="3"/>
  <c r="A47" i="3"/>
  <c r="B47" i="3"/>
  <c r="C47" i="3"/>
  <c r="D47" i="3"/>
  <c r="F47" i="3"/>
  <c r="H47" i="3"/>
  <c r="J47" i="3"/>
  <c r="L47" i="3"/>
  <c r="N47" i="3"/>
  <c r="P47" i="3"/>
  <c r="R47" i="3"/>
  <c r="T47" i="3"/>
  <c r="A48" i="3"/>
  <c r="B48" i="3"/>
  <c r="C48" i="3"/>
  <c r="D48" i="3"/>
  <c r="F48" i="3"/>
  <c r="H48" i="3"/>
  <c r="J48" i="3"/>
  <c r="L48" i="3"/>
  <c r="N48" i="3"/>
  <c r="P48" i="3"/>
  <c r="R48" i="3"/>
  <c r="T48" i="3"/>
  <c r="A49" i="3"/>
  <c r="B49" i="3"/>
  <c r="C49" i="3"/>
  <c r="D49" i="3"/>
  <c r="F49" i="3"/>
  <c r="H49" i="3"/>
  <c r="J49" i="3"/>
  <c r="L49" i="3"/>
  <c r="N49" i="3"/>
  <c r="P49" i="3"/>
  <c r="R49" i="3"/>
  <c r="T49" i="3"/>
  <c r="A37" i="17"/>
  <c r="A25" i="3"/>
  <c r="B25" i="3"/>
  <c r="C25" i="3"/>
  <c r="D25" i="3"/>
  <c r="F25" i="3"/>
  <c r="G25" i="3"/>
  <c r="H25" i="3"/>
  <c r="J25" i="3"/>
  <c r="L25" i="3"/>
  <c r="N25" i="3"/>
  <c r="P25" i="3"/>
  <c r="Q25" i="3"/>
  <c r="R25" i="3"/>
  <c r="T25" i="3"/>
  <c r="A26" i="3"/>
  <c r="C26" i="3"/>
  <c r="D26" i="3"/>
  <c r="F26" i="3"/>
  <c r="H26" i="3"/>
  <c r="J26" i="3"/>
  <c r="L26" i="3"/>
  <c r="N26" i="3"/>
  <c r="P26" i="3"/>
  <c r="Q26" i="3"/>
  <c r="R26" i="3"/>
  <c r="T26" i="3"/>
  <c r="A27" i="3"/>
  <c r="C27" i="3"/>
  <c r="D27" i="3"/>
  <c r="F27" i="3"/>
  <c r="H27" i="3"/>
  <c r="D28" i="3"/>
  <c r="A25" i="17"/>
  <c r="D29" i="3"/>
  <c r="B24" i="3"/>
  <c r="C24" i="3"/>
  <c r="D24" i="3"/>
  <c r="F24" i="3"/>
  <c r="G24" i="3"/>
  <c r="H24" i="3"/>
  <c r="J24" i="3"/>
  <c r="L24" i="3"/>
  <c r="N24" i="3"/>
  <c r="P24" i="3"/>
  <c r="Q24" i="3"/>
  <c r="R24" i="3"/>
  <c r="T24" i="3"/>
  <c r="A18" i="3"/>
  <c r="B18" i="3"/>
  <c r="C18" i="3"/>
  <c r="D18" i="3"/>
  <c r="F18" i="3"/>
  <c r="H18" i="3"/>
  <c r="J18" i="3"/>
  <c r="L18" i="3"/>
  <c r="N18" i="3"/>
  <c r="P18" i="3"/>
  <c r="Q18" i="3"/>
  <c r="R18" i="3"/>
  <c r="T18" i="3"/>
  <c r="A19" i="3"/>
  <c r="B19" i="3"/>
  <c r="C19" i="3"/>
  <c r="D19" i="3"/>
  <c r="F19" i="3"/>
  <c r="H19" i="3"/>
  <c r="J19" i="3"/>
  <c r="L19" i="3"/>
  <c r="N19" i="3"/>
  <c r="P19" i="3"/>
  <c r="Q19" i="3"/>
  <c r="R19" i="3"/>
  <c r="T19" i="3"/>
  <c r="A20" i="3"/>
  <c r="B20" i="3"/>
  <c r="C20" i="3"/>
  <c r="D20" i="3"/>
  <c r="F20" i="3"/>
  <c r="H20" i="3"/>
  <c r="J20" i="3"/>
  <c r="L20" i="3"/>
  <c r="N20" i="3"/>
  <c r="P20" i="3"/>
  <c r="Q20" i="3"/>
  <c r="R20" i="3"/>
  <c r="T20" i="3"/>
  <c r="A21" i="3"/>
  <c r="B21" i="3"/>
  <c r="C21" i="3"/>
  <c r="D21" i="3"/>
  <c r="F21" i="3"/>
  <c r="H21" i="3"/>
  <c r="J21" i="3"/>
  <c r="L21" i="3"/>
  <c r="N21" i="3"/>
  <c r="P21" i="3"/>
  <c r="R21" i="3"/>
  <c r="T21" i="3"/>
  <c r="A22" i="3"/>
  <c r="B22" i="3"/>
  <c r="C22" i="3"/>
  <c r="D22" i="3"/>
  <c r="F22" i="3"/>
  <c r="H22" i="3"/>
  <c r="J22" i="3"/>
  <c r="L22" i="3"/>
  <c r="N22" i="3"/>
  <c r="P22" i="3"/>
  <c r="R22" i="3"/>
  <c r="T22" i="3"/>
  <c r="B17" i="3"/>
  <c r="C17" i="3"/>
  <c r="D17" i="3"/>
  <c r="F17" i="3"/>
  <c r="G17" i="3"/>
  <c r="H17" i="3"/>
  <c r="J17" i="3"/>
  <c r="L17" i="3"/>
  <c r="N17" i="3"/>
  <c r="P17" i="3"/>
  <c r="Q17" i="3"/>
  <c r="R17" i="3"/>
  <c r="T17" i="3"/>
  <c r="A11" i="3"/>
  <c r="B11" i="3"/>
  <c r="C11" i="3"/>
  <c r="D11" i="3"/>
  <c r="F11" i="3"/>
  <c r="H11" i="3"/>
  <c r="J11" i="3"/>
  <c r="L11" i="3"/>
  <c r="N11" i="3"/>
  <c r="P11" i="3"/>
  <c r="Q11" i="3"/>
  <c r="R11" i="3"/>
  <c r="T11" i="3"/>
  <c r="A12" i="3"/>
  <c r="B12" i="3"/>
  <c r="C12" i="3"/>
  <c r="D12" i="3"/>
  <c r="F12" i="3"/>
  <c r="H12" i="3"/>
  <c r="J12" i="3"/>
  <c r="L12" i="3"/>
  <c r="N12" i="3"/>
  <c r="P12" i="3"/>
  <c r="Q12" i="3"/>
  <c r="R12" i="3"/>
  <c r="T12" i="3"/>
  <c r="A13" i="3"/>
  <c r="B13" i="3"/>
  <c r="C13" i="3"/>
  <c r="D13" i="3"/>
  <c r="F13" i="3"/>
  <c r="H13" i="3"/>
  <c r="J13" i="3"/>
  <c r="L13" i="3"/>
  <c r="N13" i="3"/>
  <c r="P13" i="3"/>
  <c r="Q13" i="3"/>
  <c r="R13" i="3"/>
  <c r="T13" i="3"/>
  <c r="A14" i="3"/>
  <c r="A12" i="17" s="1"/>
  <c r="B14" i="3"/>
  <c r="C14" i="3"/>
  <c r="D14" i="3"/>
  <c r="F14" i="3"/>
  <c r="H14" i="3"/>
  <c r="J14" i="3"/>
  <c r="L14" i="3"/>
  <c r="N14" i="3"/>
  <c r="P14" i="3"/>
  <c r="R14" i="3"/>
  <c r="T14" i="3"/>
  <c r="A15" i="3"/>
  <c r="C15" i="3"/>
  <c r="D15" i="3"/>
  <c r="F15" i="3"/>
  <c r="H15" i="3"/>
  <c r="J15" i="3"/>
  <c r="L15" i="3"/>
  <c r="N15" i="3"/>
  <c r="P15" i="3"/>
  <c r="R15" i="3"/>
  <c r="T15" i="3"/>
  <c r="B10" i="3"/>
  <c r="D10" i="3"/>
  <c r="F10" i="3"/>
  <c r="G10" i="3"/>
  <c r="H10" i="3"/>
  <c r="J10" i="3"/>
  <c r="L10" i="3"/>
  <c r="N10" i="3"/>
  <c r="P10" i="3"/>
  <c r="Q10" i="3"/>
  <c r="R10" i="3"/>
  <c r="T10" i="3"/>
  <c r="A4" i="3"/>
  <c r="A3" i="17" s="1"/>
  <c r="B4" i="3"/>
  <c r="C4" i="3"/>
  <c r="D4" i="3"/>
  <c r="F4" i="3"/>
  <c r="H4" i="3"/>
  <c r="J4" i="3"/>
  <c r="L4" i="3"/>
  <c r="N4" i="3"/>
  <c r="P4" i="3"/>
  <c r="R4" i="3"/>
  <c r="T4" i="3"/>
  <c r="A5" i="3"/>
  <c r="B5" i="3"/>
  <c r="D5" i="3"/>
  <c r="F5" i="3"/>
  <c r="H5" i="3"/>
  <c r="J5" i="3"/>
  <c r="L5" i="3"/>
  <c r="N5" i="3"/>
  <c r="P5" i="3"/>
  <c r="R5" i="3"/>
  <c r="T5" i="3"/>
  <c r="A6" i="3"/>
  <c r="B6" i="3"/>
  <c r="D6" i="3"/>
  <c r="F6" i="3"/>
  <c r="H6" i="3"/>
  <c r="J6" i="3"/>
  <c r="L6" i="3"/>
  <c r="N6" i="3"/>
  <c r="P6" i="3"/>
  <c r="Q6" i="3"/>
  <c r="R6" i="3"/>
  <c r="T6" i="3"/>
  <c r="A7" i="3"/>
  <c r="B7" i="3"/>
  <c r="D7" i="3"/>
  <c r="F7" i="3"/>
  <c r="H7" i="3"/>
  <c r="J7" i="3"/>
  <c r="L7" i="3"/>
  <c r="N7" i="3"/>
  <c r="P7" i="3"/>
  <c r="R7" i="3"/>
  <c r="T7" i="3"/>
  <c r="A8" i="3"/>
  <c r="B8" i="3"/>
  <c r="C8" i="3"/>
  <c r="D8" i="3"/>
  <c r="F8" i="3"/>
  <c r="H8" i="3"/>
  <c r="J8" i="3"/>
  <c r="L8" i="3"/>
  <c r="N8" i="3"/>
  <c r="P8" i="3"/>
  <c r="R8" i="3"/>
  <c r="T8" i="3"/>
  <c r="B3" i="3"/>
  <c r="C3" i="3"/>
  <c r="D3" i="3"/>
  <c r="F3" i="3"/>
  <c r="G3" i="3"/>
  <c r="H3" i="3"/>
  <c r="J3" i="3"/>
  <c r="L3" i="3"/>
  <c r="N3" i="3"/>
  <c r="P3" i="3"/>
  <c r="R3" i="3"/>
  <c r="T3" i="3"/>
  <c r="A38" i="3"/>
  <c r="A31" i="3"/>
  <c r="A26" i="17" s="1"/>
  <c r="A24" i="3"/>
  <c r="A17" i="3"/>
  <c r="A10" i="3"/>
  <c r="A3" i="3"/>
  <c r="A2" i="17" s="1"/>
  <c r="Q5" i="3"/>
  <c r="Q4" i="3"/>
  <c r="L5" i="2"/>
  <c r="I5" i="22" s="1"/>
  <c r="Q3" i="3"/>
  <c r="H30" i="11"/>
  <c r="T19" i="11"/>
  <c r="I52" i="16" l="1"/>
  <c r="I52" i="22"/>
  <c r="M3" i="11"/>
  <c r="I4" i="16"/>
  <c r="M5" i="3"/>
  <c r="I6" i="22"/>
  <c r="J4" i="2"/>
  <c r="G4" i="22" s="1"/>
  <c r="H4" i="2"/>
  <c r="E4" i="22" s="1"/>
  <c r="R4" i="2"/>
  <c r="O4" i="22" s="1"/>
  <c r="T4" i="2"/>
  <c r="Q4" i="22" s="1"/>
  <c r="R5" i="2"/>
  <c r="O5" i="22" s="1"/>
  <c r="J5" i="2"/>
  <c r="G5" i="22" s="1"/>
  <c r="T5" i="2"/>
  <c r="Q5" i="22" s="1"/>
  <c r="H5" i="2"/>
  <c r="E5" i="22" s="1"/>
  <c r="N61" i="2"/>
  <c r="K29" i="22" s="1"/>
  <c r="H61" i="2"/>
  <c r="E29" i="22" s="1"/>
  <c r="T61" i="2"/>
  <c r="Q29" i="22" s="1"/>
  <c r="J61" i="2"/>
  <c r="G29" i="22" s="1"/>
  <c r="R61" i="2"/>
  <c r="O29" i="22" s="1"/>
  <c r="N83" i="2"/>
  <c r="K36" i="16" s="1"/>
  <c r="J83" i="2"/>
  <c r="G36" i="16" s="1"/>
  <c r="R83" i="2"/>
  <c r="O36" i="16" s="1"/>
  <c r="H83" i="2"/>
  <c r="E36" i="16" s="1"/>
  <c r="T83" i="2"/>
  <c r="Q36" i="16" s="1"/>
  <c r="M41" i="3"/>
  <c r="I37" i="22"/>
  <c r="M24" i="11"/>
  <c r="I26" i="16"/>
  <c r="M22" i="3"/>
  <c r="I21" i="22"/>
  <c r="M43" i="3"/>
  <c r="I39" i="22"/>
  <c r="U74" i="2"/>
  <c r="R34" i="22" s="1"/>
  <c r="I34" i="22"/>
  <c r="U60" i="2"/>
  <c r="R28" i="22" s="1"/>
  <c r="I28" i="22"/>
  <c r="M10" i="11"/>
  <c r="I11" i="16"/>
  <c r="N96" i="2"/>
  <c r="K41" i="16" s="1"/>
  <c r="H96" i="2"/>
  <c r="E41" i="16" s="1"/>
  <c r="T96" i="2"/>
  <c r="Q41" i="16" s="1"/>
  <c r="J96" i="2"/>
  <c r="G41" i="16" s="1"/>
  <c r="R96" i="2"/>
  <c r="O41" i="16" s="1"/>
  <c r="N46" i="2"/>
  <c r="K22" i="22" s="1"/>
  <c r="J46" i="2"/>
  <c r="G22" i="22" s="1"/>
  <c r="R46" i="2"/>
  <c r="O22" i="22" s="1"/>
  <c r="H46" i="2"/>
  <c r="E22" i="22" s="1"/>
  <c r="T46" i="2"/>
  <c r="Q22" i="22" s="1"/>
  <c r="N47" i="2"/>
  <c r="K23" i="22" s="1"/>
  <c r="H25" i="2"/>
  <c r="E10" i="16" s="1"/>
  <c r="T25" i="2"/>
  <c r="Q10" i="16" s="1"/>
  <c r="J25" i="2"/>
  <c r="G10" i="16" s="1"/>
  <c r="R25" i="2"/>
  <c r="O10" i="16" s="1"/>
  <c r="N26" i="2"/>
  <c r="K11" i="16" s="1"/>
  <c r="H12" i="2"/>
  <c r="E5" i="16" s="1"/>
  <c r="J12" i="2"/>
  <c r="G5" i="16" s="1"/>
  <c r="J40" i="2"/>
  <c r="G17" i="16" s="1"/>
  <c r="R40" i="2"/>
  <c r="O17" i="16" s="1"/>
  <c r="H40" i="2"/>
  <c r="E17" i="16" s="1"/>
  <c r="T40" i="2"/>
  <c r="Q17" i="16" s="1"/>
  <c r="N68" i="2"/>
  <c r="K29" i="16" s="1"/>
  <c r="J68" i="2"/>
  <c r="G29" i="16" s="1"/>
  <c r="H68" i="2"/>
  <c r="E29" i="16" s="1"/>
  <c r="T68" i="2"/>
  <c r="Q29" i="16" s="1"/>
  <c r="R68" i="2"/>
  <c r="O29" i="16" s="1"/>
  <c r="B40" i="2"/>
  <c r="A16" i="16"/>
  <c r="I53" i="16"/>
  <c r="I53" i="22"/>
  <c r="M21" i="11"/>
  <c r="I22" i="16"/>
  <c r="H33" i="2"/>
  <c r="E17" i="22" s="1"/>
  <c r="T33" i="2"/>
  <c r="Q17" i="22" s="1"/>
  <c r="J33" i="2"/>
  <c r="G17" i="22" s="1"/>
  <c r="R33" i="2"/>
  <c r="O17" i="22" s="1"/>
  <c r="N39" i="2"/>
  <c r="K16" i="16" s="1"/>
  <c r="R39" i="2"/>
  <c r="O16" i="16" s="1"/>
  <c r="J39" i="2"/>
  <c r="G16" i="16" s="1"/>
  <c r="H39" i="2"/>
  <c r="E16" i="16" s="1"/>
  <c r="T39" i="2"/>
  <c r="Q16" i="16" s="1"/>
  <c r="J26" i="2"/>
  <c r="G11" i="16" s="1"/>
  <c r="R26" i="2"/>
  <c r="O11" i="16" s="1"/>
  <c r="H26" i="2"/>
  <c r="E11" i="16" s="1"/>
  <c r="T26" i="2"/>
  <c r="Q11" i="16" s="1"/>
  <c r="I51" i="16"/>
  <c r="I51" i="22"/>
  <c r="J54" i="2"/>
  <c r="G23" i="16" s="1"/>
  <c r="R54" i="2"/>
  <c r="O23" i="16" s="1"/>
  <c r="T54" i="2"/>
  <c r="Q23" i="16" s="1"/>
  <c r="H54" i="2"/>
  <c r="E23" i="16" s="1"/>
  <c r="B26" i="2"/>
  <c r="A10" i="16"/>
  <c r="A54" i="22"/>
  <c r="A54" i="16"/>
  <c r="M34" i="3"/>
  <c r="I31" i="22"/>
  <c r="M15" i="3"/>
  <c r="I15" i="22"/>
  <c r="J18" i="2"/>
  <c r="G10" i="22" s="1"/>
  <c r="R18" i="2"/>
  <c r="O10" i="22" s="1"/>
  <c r="H18" i="2"/>
  <c r="E10" i="22" s="1"/>
  <c r="T18" i="2"/>
  <c r="Q10" i="22" s="1"/>
  <c r="N76" i="2"/>
  <c r="K36" i="22" s="1"/>
  <c r="J76" i="2"/>
  <c r="G36" i="22" s="1"/>
  <c r="H76" i="2"/>
  <c r="E36" i="22" s="1"/>
  <c r="T76" i="2"/>
  <c r="Q36" i="22" s="1"/>
  <c r="R76" i="2"/>
  <c r="O36" i="22" s="1"/>
  <c r="N53" i="2"/>
  <c r="K22" i="16" s="1"/>
  <c r="H53" i="2"/>
  <c r="E22" i="16" s="1"/>
  <c r="T53" i="2"/>
  <c r="Q22" i="16" s="1"/>
  <c r="J53" i="2"/>
  <c r="G22" i="16" s="1"/>
  <c r="R53" i="2"/>
  <c r="O22" i="16" s="1"/>
  <c r="F55" i="2"/>
  <c r="N82" i="2"/>
  <c r="K35" i="16" s="1"/>
  <c r="J82" i="2"/>
  <c r="G35" i="16" s="1"/>
  <c r="H82" i="2"/>
  <c r="E35" i="16" s="1"/>
  <c r="T82" i="2"/>
  <c r="Q35" i="16" s="1"/>
  <c r="R82" i="2"/>
  <c r="O35" i="16" s="1"/>
  <c r="B54" i="2"/>
  <c r="A22" i="16"/>
  <c r="G18" i="3"/>
  <c r="B21" i="11"/>
  <c r="M32" i="3"/>
  <c r="I29" i="22"/>
  <c r="M21" i="3"/>
  <c r="I20" i="22"/>
  <c r="M11" i="11"/>
  <c r="I12" i="16"/>
  <c r="M5" i="11"/>
  <c r="I6" i="16"/>
  <c r="N89" i="2"/>
  <c r="K41" i="22" s="1"/>
  <c r="H89" i="2"/>
  <c r="E41" i="22" s="1"/>
  <c r="T89" i="2"/>
  <c r="Q41" i="22" s="1"/>
  <c r="J89" i="2"/>
  <c r="G41" i="22" s="1"/>
  <c r="R89" i="2"/>
  <c r="O41" i="22" s="1"/>
  <c r="H32" i="2"/>
  <c r="E16" i="22" s="1"/>
  <c r="T32" i="2"/>
  <c r="Q16" i="22" s="1"/>
  <c r="J32" i="2"/>
  <c r="G16" i="22" s="1"/>
  <c r="R32" i="2"/>
  <c r="O16" i="22" s="1"/>
  <c r="N33" i="2"/>
  <c r="K17" i="22" s="1"/>
  <c r="G11" i="3"/>
  <c r="J19" i="2"/>
  <c r="G11" i="22" s="1"/>
  <c r="R19" i="2"/>
  <c r="O11" i="22" s="1"/>
  <c r="H19" i="2"/>
  <c r="E11" i="22" s="1"/>
  <c r="T19" i="2"/>
  <c r="Q11" i="22" s="1"/>
  <c r="J47" i="2"/>
  <c r="G23" i="22" s="1"/>
  <c r="R47" i="2"/>
  <c r="O23" i="22" s="1"/>
  <c r="H47" i="2"/>
  <c r="E23" i="22" s="1"/>
  <c r="T47" i="2"/>
  <c r="Q23" i="22" s="1"/>
  <c r="J11" i="2"/>
  <c r="G4" i="16" s="1"/>
  <c r="H11" i="2"/>
  <c r="E4" i="16" s="1"/>
  <c r="B68" i="2"/>
  <c r="A28" i="16"/>
  <c r="B83" i="2"/>
  <c r="A35" i="16"/>
  <c r="R12" i="2"/>
  <c r="O5" i="16" s="1"/>
  <c r="T12" i="2"/>
  <c r="M8" i="3"/>
  <c r="T11" i="2"/>
  <c r="Q4" i="16" s="1"/>
  <c r="R11" i="2"/>
  <c r="O4" i="16" s="1"/>
  <c r="N19" i="2"/>
  <c r="K11" i="22" s="1"/>
  <c r="N12" i="2"/>
  <c r="K5" i="16" s="1"/>
  <c r="G34" i="11"/>
  <c r="N40" i="2"/>
  <c r="K17" i="16" s="1"/>
  <c r="N32" i="2"/>
  <c r="K16" i="22" s="1"/>
  <c r="E7" i="3"/>
  <c r="N11" i="2"/>
  <c r="K4" i="16" s="1"/>
  <c r="E19" i="3"/>
  <c r="E26" i="3"/>
  <c r="N25" i="2"/>
  <c r="K10" i="16" s="1"/>
  <c r="E7" i="11"/>
  <c r="E3" i="3"/>
  <c r="N4" i="2"/>
  <c r="K4" i="22" s="1"/>
  <c r="E22" i="3"/>
  <c r="E14" i="11"/>
  <c r="N18" i="2"/>
  <c r="E21" i="3"/>
  <c r="E22" i="11"/>
  <c r="E8" i="11"/>
  <c r="S24" i="3"/>
  <c r="U34" i="11"/>
  <c r="U21" i="11"/>
  <c r="U40" i="3"/>
  <c r="G40" i="11"/>
  <c r="R17" i="1"/>
  <c r="K32" i="3"/>
  <c r="U32" i="3"/>
  <c r="U81" i="2"/>
  <c r="R34" i="16" s="1"/>
  <c r="U67" i="2"/>
  <c r="R28" i="16" s="1"/>
  <c r="U88" i="2"/>
  <c r="R40" i="22" s="1"/>
  <c r="U94" i="2"/>
  <c r="I54" i="16"/>
  <c r="U101" i="2"/>
  <c r="R54" i="22" s="1"/>
  <c r="U95" i="2"/>
  <c r="R40" i="16" s="1"/>
  <c r="G16" i="11"/>
  <c r="E24" i="3"/>
  <c r="G28" i="11"/>
  <c r="F56" i="2"/>
  <c r="B16" i="11"/>
  <c r="G32" i="3"/>
  <c r="O32" i="3"/>
  <c r="G40" i="3"/>
  <c r="B15" i="11"/>
  <c r="F69" i="2"/>
  <c r="M42" i="3"/>
  <c r="O48" i="16"/>
  <c r="Q48" i="16"/>
  <c r="E48" i="16"/>
  <c r="M35" i="3"/>
  <c r="E25" i="3"/>
  <c r="E16" i="3"/>
  <c r="U3" i="11"/>
  <c r="M30" i="3"/>
  <c r="E8" i="3"/>
  <c r="E13" i="11"/>
  <c r="E3" i="11"/>
  <c r="E21" i="11"/>
  <c r="E20" i="11"/>
  <c r="E12" i="11"/>
  <c r="M40" i="3"/>
  <c r="M37" i="3"/>
  <c r="M29" i="3"/>
  <c r="E28" i="3"/>
  <c r="E23" i="3"/>
  <c r="E30" i="3"/>
  <c r="E15" i="3"/>
  <c r="E11" i="3"/>
  <c r="E10" i="11"/>
  <c r="E27" i="3"/>
  <c r="E19" i="11"/>
  <c r="M38" i="3"/>
  <c r="M36" i="3"/>
  <c r="M31" i="3"/>
  <c r="M27" i="3"/>
  <c r="E29" i="3"/>
  <c r="E9" i="3"/>
  <c r="U9" i="3"/>
  <c r="I9" i="3"/>
  <c r="E15" i="11"/>
  <c r="A25" i="12"/>
  <c r="A37" i="12"/>
  <c r="E20" i="3"/>
  <c r="F27" i="2"/>
  <c r="O10" i="11"/>
  <c r="E9" i="11"/>
  <c r="E16" i="11"/>
  <c r="O9" i="3"/>
  <c r="E14" i="3"/>
  <c r="G4" i="11"/>
  <c r="F41" i="2"/>
  <c r="E18" i="3"/>
  <c r="E17" i="3"/>
  <c r="E12" i="3"/>
  <c r="E4" i="3"/>
  <c r="E13" i="3"/>
  <c r="E11" i="11"/>
  <c r="E4" i="11"/>
  <c r="E17" i="11"/>
  <c r="M48" i="16"/>
  <c r="V17" i="1"/>
  <c r="E5" i="3"/>
  <c r="E41" i="11"/>
  <c r="E48" i="3"/>
  <c r="T17" i="1"/>
  <c r="E10" i="3"/>
  <c r="P17" i="1"/>
  <c r="E49" i="3"/>
  <c r="E45" i="3"/>
  <c r="A2" i="12"/>
  <c r="A20" i="12"/>
  <c r="A20" i="17"/>
  <c r="A6" i="12"/>
  <c r="A6" i="17"/>
  <c r="A19" i="17"/>
  <c r="A19" i="12"/>
  <c r="A18" i="12"/>
  <c r="A18" i="17"/>
  <c r="A15" i="12"/>
  <c r="A15" i="17"/>
  <c r="A23" i="12"/>
  <c r="A23" i="17"/>
  <c r="A22" i="17"/>
  <c r="A22" i="12"/>
  <c r="A29" i="12"/>
  <c r="A29" i="17"/>
  <c r="A35" i="12"/>
  <c r="A35" i="17"/>
  <c r="A34" i="17"/>
  <c r="A34" i="12"/>
  <c r="A33" i="17"/>
  <c r="A33" i="12"/>
  <c r="A8" i="12"/>
  <c r="A8" i="17"/>
  <c r="A14" i="12"/>
  <c r="A14" i="17"/>
  <c r="A26" i="12"/>
  <c r="A32" i="12"/>
  <c r="A32" i="17"/>
  <c r="A7" i="12"/>
  <c r="A7" i="17"/>
  <c r="A5" i="12"/>
  <c r="A5" i="17"/>
  <c r="A4" i="12"/>
  <c r="A4" i="17"/>
  <c r="A3" i="12"/>
  <c r="A13" i="12"/>
  <c r="A13" i="17"/>
  <c r="A12" i="12"/>
  <c r="A17" i="12"/>
  <c r="A17" i="17"/>
  <c r="A28" i="12"/>
  <c r="A28" i="17"/>
  <c r="A27" i="17"/>
  <c r="A27" i="12"/>
  <c r="A41" i="12"/>
  <c r="A41" i="17"/>
  <c r="F20" i="2"/>
  <c r="F48" i="2"/>
  <c r="O25" i="3"/>
  <c r="K48" i="16"/>
  <c r="G48" i="16"/>
  <c r="A11" i="12"/>
  <c r="A11" i="17"/>
  <c r="A10" i="12"/>
  <c r="A10" i="17"/>
  <c r="A9" i="12"/>
  <c r="A9" i="17"/>
  <c r="A16" i="12"/>
  <c r="A16" i="17"/>
  <c r="A24" i="12"/>
  <c r="A24" i="17"/>
  <c r="A21" i="12"/>
  <c r="A21" i="17"/>
  <c r="A31" i="12"/>
  <c r="A31" i="17"/>
  <c r="A30" i="12"/>
  <c r="A30" i="17"/>
  <c r="A36" i="12"/>
  <c r="A36" i="17"/>
  <c r="A38" i="12"/>
  <c r="A38" i="17"/>
  <c r="A43" i="12"/>
  <c r="A43" i="17"/>
  <c r="A42" i="12"/>
  <c r="A42" i="17"/>
  <c r="A40" i="12"/>
  <c r="A40" i="17"/>
  <c r="A39" i="12"/>
  <c r="A39" i="17"/>
  <c r="F34" i="2"/>
  <c r="F77" i="2"/>
  <c r="I27" i="11"/>
  <c r="F84" i="2"/>
  <c r="M33" i="11"/>
  <c r="M37" i="11"/>
  <c r="M43" i="11"/>
  <c r="M20" i="3"/>
  <c r="M18" i="3"/>
  <c r="M25" i="3"/>
  <c r="M6" i="11"/>
  <c r="M26" i="11"/>
  <c r="M10" i="3"/>
  <c r="M6" i="3"/>
  <c r="M14" i="11"/>
  <c r="M12" i="11"/>
  <c r="M20" i="11"/>
  <c r="M27" i="11"/>
  <c r="M19" i="3"/>
  <c r="M14" i="3"/>
  <c r="M26" i="3"/>
  <c r="M45" i="3"/>
  <c r="M17" i="11"/>
  <c r="M25" i="11"/>
  <c r="M36" i="11"/>
  <c r="M49" i="3"/>
  <c r="M47" i="3"/>
  <c r="M4" i="11"/>
  <c r="M15" i="11"/>
  <c r="M19" i="11"/>
  <c r="M23" i="11"/>
  <c r="M32" i="11"/>
  <c r="M31" i="11"/>
  <c r="M29" i="11"/>
  <c r="M28" i="11"/>
  <c r="M35" i="11"/>
  <c r="M24" i="3"/>
  <c r="M13" i="11"/>
  <c r="M12" i="3"/>
  <c r="M7" i="11"/>
  <c r="M18" i="11"/>
  <c r="M16" i="11"/>
  <c r="M44" i="11"/>
  <c r="M42" i="11"/>
  <c r="M4" i="3"/>
  <c r="M7" i="3"/>
  <c r="M13" i="3"/>
  <c r="M11" i="3"/>
  <c r="M17" i="3"/>
  <c r="M48" i="3"/>
  <c r="M46" i="3"/>
  <c r="M8" i="11"/>
  <c r="M9" i="11"/>
  <c r="M22" i="11"/>
  <c r="M30" i="11"/>
  <c r="M38" i="11"/>
  <c r="M34" i="11"/>
  <c r="M39" i="11"/>
  <c r="M41" i="11"/>
  <c r="J17" i="1"/>
  <c r="E6" i="3"/>
  <c r="E6" i="11"/>
  <c r="E18" i="11"/>
  <c r="F91" i="2"/>
  <c r="F90" i="2"/>
  <c r="G45" i="3"/>
  <c r="M40" i="11"/>
  <c r="M3" i="3"/>
  <c r="F97" i="2"/>
  <c r="F98" i="2"/>
  <c r="F6" i="2"/>
  <c r="G4" i="3"/>
  <c r="F63" i="2"/>
  <c r="F62" i="2"/>
  <c r="B15" i="3"/>
  <c r="G10" i="11"/>
  <c r="F13" i="2"/>
  <c r="L17" i="1"/>
  <c r="N17" i="1"/>
  <c r="F70" i="2"/>
  <c r="N63" i="2" l="1"/>
  <c r="K31" i="22" s="1"/>
  <c r="J63" i="2"/>
  <c r="G31" i="22" s="1"/>
  <c r="R63" i="2"/>
  <c r="O31" i="22" s="1"/>
  <c r="H63" i="2"/>
  <c r="E31" i="22" s="1"/>
  <c r="T63" i="2"/>
  <c r="Q31" i="22" s="1"/>
  <c r="N90" i="2"/>
  <c r="K42" i="22" s="1"/>
  <c r="J90" i="2"/>
  <c r="G42" i="22" s="1"/>
  <c r="H90" i="2"/>
  <c r="E42" i="22" s="1"/>
  <c r="T90" i="2"/>
  <c r="Q42" i="22" s="1"/>
  <c r="R90" i="2"/>
  <c r="O42" i="22" s="1"/>
  <c r="N77" i="2"/>
  <c r="K37" i="22" s="1"/>
  <c r="H77" i="2"/>
  <c r="E37" i="22" s="1"/>
  <c r="T77" i="2"/>
  <c r="Q37" i="22" s="1"/>
  <c r="J77" i="2"/>
  <c r="G37" i="22" s="1"/>
  <c r="R77" i="2"/>
  <c r="O37" i="22" s="1"/>
  <c r="N69" i="2"/>
  <c r="K30" i="16" s="1"/>
  <c r="H69" i="2"/>
  <c r="E30" i="16" s="1"/>
  <c r="T69" i="2"/>
  <c r="Q30" i="16" s="1"/>
  <c r="J69" i="2"/>
  <c r="G30" i="16" s="1"/>
  <c r="R69" i="2"/>
  <c r="O30" i="16" s="1"/>
  <c r="N70" i="2"/>
  <c r="K31" i="16" s="1"/>
  <c r="J70" i="2"/>
  <c r="G31" i="16" s="1"/>
  <c r="R70" i="2"/>
  <c r="O31" i="16" s="1"/>
  <c r="H70" i="2"/>
  <c r="E31" i="16" s="1"/>
  <c r="T70" i="2"/>
  <c r="Q31" i="16" s="1"/>
  <c r="N91" i="2"/>
  <c r="K43" i="22" s="1"/>
  <c r="J91" i="2"/>
  <c r="G43" i="22" s="1"/>
  <c r="R91" i="2"/>
  <c r="O43" i="22" s="1"/>
  <c r="H91" i="2"/>
  <c r="E43" i="22" s="1"/>
  <c r="T91" i="2"/>
  <c r="Q43" i="22" s="1"/>
  <c r="O15" i="11"/>
  <c r="I17" i="3"/>
  <c r="N6" i="2"/>
  <c r="K6" i="22" s="1"/>
  <c r="J6" i="2"/>
  <c r="G6" i="22" s="1"/>
  <c r="T6" i="2"/>
  <c r="Q6" i="22" s="1"/>
  <c r="H6" i="2"/>
  <c r="E6" i="22" s="1"/>
  <c r="R6" i="2"/>
  <c r="O6" i="22" s="1"/>
  <c r="N84" i="2"/>
  <c r="K37" i="16" s="1"/>
  <c r="J84" i="2"/>
  <c r="G37" i="16" s="1"/>
  <c r="H84" i="2"/>
  <c r="E37" i="16" s="1"/>
  <c r="T84" i="2"/>
  <c r="Q37" i="16" s="1"/>
  <c r="R84" i="2"/>
  <c r="O37" i="16" s="1"/>
  <c r="O40" i="11"/>
  <c r="F49" i="2"/>
  <c r="J48" i="2"/>
  <c r="G24" i="22" s="1"/>
  <c r="R48" i="2"/>
  <c r="O24" i="22" s="1"/>
  <c r="H48" i="2"/>
  <c r="E24" i="22" s="1"/>
  <c r="T48" i="2"/>
  <c r="Q24" i="22" s="1"/>
  <c r="N41" i="2"/>
  <c r="K18" i="16" s="1"/>
  <c r="H41" i="2"/>
  <c r="E18" i="16" s="1"/>
  <c r="T41" i="2"/>
  <c r="Q18" i="16" s="1"/>
  <c r="J41" i="2"/>
  <c r="G18" i="16" s="1"/>
  <c r="R41" i="2"/>
  <c r="O18" i="16" s="1"/>
  <c r="R27" i="2"/>
  <c r="O12" i="16" s="1"/>
  <c r="J27" i="2"/>
  <c r="G12" i="16" s="1"/>
  <c r="H27" i="2"/>
  <c r="E12" i="16" s="1"/>
  <c r="T27" i="2"/>
  <c r="Q12" i="16" s="1"/>
  <c r="I4" i="11"/>
  <c r="I16" i="11"/>
  <c r="I10" i="11"/>
  <c r="U25" i="3"/>
  <c r="O10" i="3"/>
  <c r="K10" i="22"/>
  <c r="B84" i="2"/>
  <c r="A36" i="16"/>
  <c r="B41" i="2"/>
  <c r="A17" i="16"/>
  <c r="H13" i="2"/>
  <c r="E6" i="16" s="1"/>
  <c r="J13" i="2"/>
  <c r="G6" i="16" s="1"/>
  <c r="N97" i="2"/>
  <c r="K42" i="16" s="1"/>
  <c r="H97" i="2"/>
  <c r="E42" i="16" s="1"/>
  <c r="T97" i="2"/>
  <c r="Q42" i="16" s="1"/>
  <c r="J97" i="2"/>
  <c r="G42" i="16" s="1"/>
  <c r="R97" i="2"/>
  <c r="O42" i="16" s="1"/>
  <c r="B69" i="2"/>
  <c r="A29" i="16"/>
  <c r="N34" i="2"/>
  <c r="K18" i="22" s="1"/>
  <c r="J34" i="2"/>
  <c r="G18" i="22" s="1"/>
  <c r="R34" i="2"/>
  <c r="O18" i="22" s="1"/>
  <c r="H34" i="2"/>
  <c r="E18" i="22" s="1"/>
  <c r="T34" i="2"/>
  <c r="Q18" i="22" s="1"/>
  <c r="O24" i="3"/>
  <c r="K40" i="3"/>
  <c r="B55" i="2"/>
  <c r="A23" i="16"/>
  <c r="B22" i="11"/>
  <c r="B27" i="2"/>
  <c r="A11" i="16"/>
  <c r="N62" i="2"/>
  <c r="K30" i="22" s="1"/>
  <c r="J62" i="2"/>
  <c r="G30" i="22" s="1"/>
  <c r="R62" i="2"/>
  <c r="O30" i="22" s="1"/>
  <c r="T62" i="2"/>
  <c r="Q30" i="22" s="1"/>
  <c r="H62" i="2"/>
  <c r="E30" i="22" s="1"/>
  <c r="N98" i="2"/>
  <c r="K43" i="16" s="1"/>
  <c r="J98" i="2"/>
  <c r="G43" i="16" s="1"/>
  <c r="H98" i="2"/>
  <c r="E43" i="16" s="1"/>
  <c r="T98" i="2"/>
  <c r="Q43" i="16" s="1"/>
  <c r="R98" i="2"/>
  <c r="O43" i="16" s="1"/>
  <c r="N20" i="2"/>
  <c r="K12" i="22" s="1"/>
  <c r="R20" i="2"/>
  <c r="O12" i="22" s="1"/>
  <c r="H20" i="2"/>
  <c r="E12" i="22" s="1"/>
  <c r="T20" i="2"/>
  <c r="Q12" i="22" s="1"/>
  <c r="J20" i="2"/>
  <c r="G12" i="22" s="1"/>
  <c r="U15" i="11"/>
  <c r="U9" i="11"/>
  <c r="O40" i="3"/>
  <c r="N56" i="2"/>
  <c r="K25" i="16" s="1"/>
  <c r="J56" i="2"/>
  <c r="G25" i="16" s="1"/>
  <c r="R56" i="2"/>
  <c r="O25" i="16" s="1"/>
  <c r="H56" i="2"/>
  <c r="E25" i="16" s="1"/>
  <c r="T56" i="2"/>
  <c r="Q25" i="16" s="1"/>
  <c r="S32" i="3"/>
  <c r="S40" i="3"/>
  <c r="S25" i="3"/>
  <c r="U4" i="11"/>
  <c r="Q5" i="16"/>
  <c r="J55" i="2"/>
  <c r="G24" i="16" s="1"/>
  <c r="R55" i="2"/>
  <c r="O24" i="16" s="1"/>
  <c r="H55" i="2"/>
  <c r="E24" i="16" s="1"/>
  <c r="T55" i="2"/>
  <c r="Q24" i="16" s="1"/>
  <c r="R13" i="2"/>
  <c r="O6" i="16" s="1"/>
  <c r="T13" i="2"/>
  <c r="Q6" i="16" s="1"/>
  <c r="F28" i="2"/>
  <c r="N27" i="2"/>
  <c r="K12" i="16" s="1"/>
  <c r="F85" i="2"/>
  <c r="K4" i="11"/>
  <c r="U53" i="2"/>
  <c r="R22" i="16" s="1"/>
  <c r="U89" i="2"/>
  <c r="R41" i="22" s="1"/>
  <c r="U82" i="2"/>
  <c r="G23" i="11"/>
  <c r="N13" i="2"/>
  <c r="K6" i="16" s="1"/>
  <c r="N48" i="2"/>
  <c r="K24" i="22" s="1"/>
  <c r="F57" i="2"/>
  <c r="U83" i="2"/>
  <c r="R36" i="16" s="1"/>
  <c r="U96" i="2"/>
  <c r="R41" i="16" s="1"/>
  <c r="U68" i="2"/>
  <c r="R29" i="16" s="1"/>
  <c r="K41" i="3"/>
  <c r="U41" i="3"/>
  <c r="K23" i="11"/>
  <c r="K34" i="3"/>
  <c r="S34" i="3"/>
  <c r="U34" i="3"/>
  <c r="U47" i="2"/>
  <c r="R23" i="22" s="1"/>
  <c r="I40" i="3"/>
  <c r="U76" i="2"/>
  <c r="R36" i="22" s="1"/>
  <c r="I32" i="3"/>
  <c r="U61" i="2"/>
  <c r="R29" i="22" s="1"/>
  <c r="I34" i="11"/>
  <c r="I24" i="3"/>
  <c r="U46" i="2"/>
  <c r="R22" i="22" s="1"/>
  <c r="G11" i="11"/>
  <c r="F21" i="2"/>
  <c r="I22" i="11"/>
  <c r="G17" i="11"/>
  <c r="U19" i="3"/>
  <c r="G41" i="3"/>
  <c r="S41" i="3"/>
  <c r="O41" i="3"/>
  <c r="G33" i="3"/>
  <c r="O33" i="3"/>
  <c r="G34" i="3"/>
  <c r="O34" i="3"/>
  <c r="Q24" i="11"/>
  <c r="U5" i="2"/>
  <c r="R5" i="22" s="1"/>
  <c r="S9" i="3"/>
  <c r="Q9" i="3"/>
  <c r="S11" i="11"/>
  <c r="S17" i="11"/>
  <c r="F42" i="2"/>
  <c r="U4" i="3"/>
  <c r="I3" i="3"/>
  <c r="U33" i="11"/>
  <c r="U18" i="3"/>
  <c r="O27" i="11"/>
  <c r="O17" i="3"/>
  <c r="O28" i="11"/>
  <c r="S11" i="3"/>
  <c r="U32" i="2"/>
  <c r="R16" i="22" s="1"/>
  <c r="O4" i="11"/>
  <c r="I10" i="3"/>
  <c r="U39" i="2"/>
  <c r="I28" i="11"/>
  <c r="I15" i="11"/>
  <c r="S4" i="3"/>
  <c r="I25" i="3"/>
  <c r="U25" i="2"/>
  <c r="R10" i="16" s="1"/>
  <c r="U18" i="2"/>
  <c r="R10" i="22" s="1"/>
  <c r="I23" i="11"/>
  <c r="I4" i="3"/>
  <c r="O9" i="11"/>
  <c r="U27" i="11"/>
  <c r="I18" i="3"/>
  <c r="O33" i="11"/>
  <c r="O4" i="3"/>
  <c r="I33" i="11"/>
  <c r="U17" i="3"/>
  <c r="S3" i="3"/>
  <c r="I21" i="11"/>
  <c r="U12" i="2"/>
  <c r="R5" i="16" s="1"/>
  <c r="U19" i="2"/>
  <c r="R11" i="22" s="1"/>
  <c r="U33" i="2"/>
  <c r="R17" i="22" s="1"/>
  <c r="U3" i="3"/>
  <c r="O3" i="11"/>
  <c r="O18" i="3"/>
  <c r="U10" i="3"/>
  <c r="I9" i="11"/>
  <c r="U11" i="3"/>
  <c r="S17" i="3"/>
  <c r="U28" i="11"/>
  <c r="B26" i="3"/>
  <c r="U19" i="19"/>
  <c r="U24" i="3"/>
  <c r="K17" i="3"/>
  <c r="S10" i="3"/>
  <c r="I11" i="3"/>
  <c r="O11" i="3"/>
  <c r="S10" i="11"/>
  <c r="O21" i="11"/>
  <c r="K9" i="11"/>
  <c r="S9" i="11"/>
  <c r="K25" i="3"/>
  <c r="G26" i="3"/>
  <c r="K11" i="3"/>
  <c r="G12" i="3"/>
  <c r="K4" i="3"/>
  <c r="U10" i="11"/>
  <c r="S22" i="11"/>
  <c r="K34" i="11"/>
  <c r="G35" i="11"/>
  <c r="K33" i="11"/>
  <c r="S33" i="11"/>
  <c r="K27" i="11"/>
  <c r="S27" i="11"/>
  <c r="F78" i="2"/>
  <c r="K18" i="3"/>
  <c r="G19" i="3"/>
  <c r="S39" i="11"/>
  <c r="U11" i="19"/>
  <c r="U11" i="2"/>
  <c r="R4" i="16" s="1"/>
  <c r="U26" i="2"/>
  <c r="R11" i="16" s="1"/>
  <c r="U40" i="2"/>
  <c r="T10" i="19"/>
  <c r="U10" i="19"/>
  <c r="O34" i="11"/>
  <c r="S18" i="3"/>
  <c r="U22" i="11"/>
  <c r="K40" i="11"/>
  <c r="U17" i="2"/>
  <c r="F35" i="2"/>
  <c r="O3" i="3"/>
  <c r="U16" i="11"/>
  <c r="I3" i="11"/>
  <c r="O16" i="11"/>
  <c r="K22" i="11"/>
  <c r="S34" i="11"/>
  <c r="K28" i="11"/>
  <c r="S28" i="11"/>
  <c r="K16" i="11"/>
  <c r="S16" i="11"/>
  <c r="K3" i="11"/>
  <c r="S3" i="11"/>
  <c r="K3" i="3"/>
  <c r="K39" i="11"/>
  <c r="S40" i="11"/>
  <c r="K10" i="11"/>
  <c r="S4" i="11"/>
  <c r="K21" i="11"/>
  <c r="S21" i="11"/>
  <c r="K15" i="11"/>
  <c r="S15" i="11"/>
  <c r="K24" i="3"/>
  <c r="K10" i="3"/>
  <c r="K45" i="3"/>
  <c r="U4" i="2"/>
  <c r="R4" i="22" s="1"/>
  <c r="U39" i="11"/>
  <c r="I40" i="11"/>
  <c r="I45" i="3"/>
  <c r="U10" i="2"/>
  <c r="U54" i="19" s="1"/>
  <c r="S45" i="3"/>
  <c r="I39" i="11"/>
  <c r="O39" i="11"/>
  <c r="U40" i="11"/>
  <c r="O45" i="3"/>
  <c r="U45" i="3"/>
  <c r="G13" i="3"/>
  <c r="F99" i="2"/>
  <c r="G41" i="11"/>
  <c r="F51" i="2"/>
  <c r="F14" i="2"/>
  <c r="G5" i="11"/>
  <c r="F7" i="2"/>
  <c r="G5" i="3"/>
  <c r="F64" i="2"/>
  <c r="F71" i="2"/>
  <c r="G29" i="11"/>
  <c r="B27" i="3"/>
  <c r="F29" i="2"/>
  <c r="F92" i="2"/>
  <c r="G46" i="3"/>
  <c r="R48" i="16" l="1"/>
  <c r="T54" i="19" s="1"/>
  <c r="R48" i="22"/>
  <c r="B85" i="2"/>
  <c r="A37" i="16"/>
  <c r="N49" i="2"/>
  <c r="H49" i="2"/>
  <c r="E25" i="22" s="1"/>
  <c r="T49" i="2"/>
  <c r="J49" i="2"/>
  <c r="R49" i="2"/>
  <c r="N64" i="2"/>
  <c r="K32" i="22" s="1"/>
  <c r="J64" i="2"/>
  <c r="G32" i="22" s="1"/>
  <c r="H64" i="2"/>
  <c r="E32" i="22" s="1"/>
  <c r="T64" i="2"/>
  <c r="Q32" i="22" s="1"/>
  <c r="R64" i="2"/>
  <c r="O32" i="22" s="1"/>
  <c r="J14" i="2"/>
  <c r="G7" i="16" s="1"/>
  <c r="H14" i="2"/>
  <c r="E7" i="16" s="1"/>
  <c r="N99" i="2"/>
  <c r="K44" i="16" s="1"/>
  <c r="J99" i="2"/>
  <c r="G44" i="16" s="1"/>
  <c r="R99" i="2"/>
  <c r="O44" i="16" s="1"/>
  <c r="H99" i="2"/>
  <c r="E44" i="16" s="1"/>
  <c r="T99" i="2"/>
  <c r="Q44" i="16" s="1"/>
  <c r="I11" i="11"/>
  <c r="N21" i="2"/>
  <c r="K13" i="22" s="1"/>
  <c r="H21" i="2"/>
  <c r="E13" i="22" s="1"/>
  <c r="T21" i="2"/>
  <c r="Q13" i="22" s="1"/>
  <c r="J21" i="2"/>
  <c r="G13" i="22" s="1"/>
  <c r="R21" i="2"/>
  <c r="O13" i="22" s="1"/>
  <c r="O23" i="11"/>
  <c r="K33" i="3"/>
  <c r="N57" i="2"/>
  <c r="K26" i="16" s="1"/>
  <c r="H57" i="2"/>
  <c r="E26" i="16" s="1"/>
  <c r="T57" i="2"/>
  <c r="Q26" i="16" s="1"/>
  <c r="J57" i="2"/>
  <c r="G26" i="16" s="1"/>
  <c r="R57" i="2"/>
  <c r="O26" i="16" s="1"/>
  <c r="H85" i="2"/>
  <c r="E38" i="16" s="1"/>
  <c r="T85" i="2"/>
  <c r="Q38" i="16" s="1"/>
  <c r="J85" i="2"/>
  <c r="G38" i="16" s="1"/>
  <c r="R85" i="2"/>
  <c r="O38" i="16" s="1"/>
  <c r="B42" i="2"/>
  <c r="A18" i="16"/>
  <c r="B17" i="11"/>
  <c r="H29" i="2"/>
  <c r="E14" i="16" s="1"/>
  <c r="T29" i="2"/>
  <c r="Q14" i="16" s="1"/>
  <c r="J29" i="2"/>
  <c r="G14" i="16" s="1"/>
  <c r="R29" i="2"/>
  <c r="O14" i="16" s="1"/>
  <c r="N51" i="2"/>
  <c r="K27" i="22" s="1"/>
  <c r="R51" i="2"/>
  <c r="O27" i="22" s="1"/>
  <c r="H51" i="2"/>
  <c r="E27" i="22" s="1"/>
  <c r="T51" i="2"/>
  <c r="Q27" i="22" s="1"/>
  <c r="N42" i="2"/>
  <c r="K19" i="16" s="1"/>
  <c r="J42" i="2"/>
  <c r="G19" i="16" s="1"/>
  <c r="R42" i="2"/>
  <c r="O19" i="16" s="1"/>
  <c r="H42" i="2"/>
  <c r="E19" i="16" s="1"/>
  <c r="T42" i="2"/>
  <c r="Q19" i="16" s="1"/>
  <c r="N28" i="2"/>
  <c r="K13" i="16" s="1"/>
  <c r="R28" i="2"/>
  <c r="O13" i="16" s="1"/>
  <c r="H28" i="2"/>
  <c r="E13" i="16" s="1"/>
  <c r="T28" i="2"/>
  <c r="Q13" i="16" s="1"/>
  <c r="J28" i="2"/>
  <c r="G13" i="16" s="1"/>
  <c r="B28" i="2"/>
  <c r="A12" i="16"/>
  <c r="B70" i="2"/>
  <c r="A30" i="16"/>
  <c r="U55" i="2"/>
  <c r="R24" i="16" s="1"/>
  <c r="S33" i="3"/>
  <c r="N92" i="2"/>
  <c r="K44" i="22" s="1"/>
  <c r="H92" i="2"/>
  <c r="E44" i="22" s="1"/>
  <c r="T92" i="2"/>
  <c r="Q44" i="22" s="1"/>
  <c r="J92" i="2"/>
  <c r="G44" i="22" s="1"/>
  <c r="R92" i="2"/>
  <c r="O44" i="22" s="1"/>
  <c r="G27" i="3"/>
  <c r="N78" i="2"/>
  <c r="K38" i="22" s="1"/>
  <c r="J78" i="2"/>
  <c r="G38" i="22" s="1"/>
  <c r="H78" i="2"/>
  <c r="E38" i="22" s="1"/>
  <c r="T78" i="2"/>
  <c r="Q38" i="22" s="1"/>
  <c r="R78" i="2"/>
  <c r="O38" i="22" s="1"/>
  <c r="G12" i="11"/>
  <c r="N71" i="2"/>
  <c r="K32" i="16" s="1"/>
  <c r="J71" i="2"/>
  <c r="G32" i="16" s="1"/>
  <c r="R71" i="2"/>
  <c r="O32" i="16" s="1"/>
  <c r="H71" i="2"/>
  <c r="E32" i="16" s="1"/>
  <c r="T71" i="2"/>
  <c r="Q32" i="16" s="1"/>
  <c r="R7" i="2"/>
  <c r="O7" i="22" s="1"/>
  <c r="T7" i="2"/>
  <c r="Q7" i="22" s="1"/>
  <c r="J7" i="2"/>
  <c r="G7" i="22" s="1"/>
  <c r="H7" i="2"/>
  <c r="E7" i="22" s="1"/>
  <c r="F50" i="2"/>
  <c r="G28" i="3" s="1"/>
  <c r="G20" i="3"/>
  <c r="R35" i="2"/>
  <c r="O19" i="22" s="1"/>
  <c r="J35" i="2"/>
  <c r="G19" i="22" s="1"/>
  <c r="H35" i="2"/>
  <c r="E19" i="22" s="1"/>
  <c r="T35" i="2"/>
  <c r="Q19" i="22" s="1"/>
  <c r="F86" i="2"/>
  <c r="S23" i="11"/>
  <c r="B56" i="2"/>
  <c r="A24" i="16"/>
  <c r="V34" i="11"/>
  <c r="D33" i="14" s="1"/>
  <c r="R35" i="16"/>
  <c r="T14" i="2"/>
  <c r="Q7" i="16" s="1"/>
  <c r="R14" i="2"/>
  <c r="O7" i="16" s="1"/>
  <c r="R17" i="16"/>
  <c r="R16" i="16"/>
  <c r="T9" i="19"/>
  <c r="T15" i="19"/>
  <c r="V9" i="11"/>
  <c r="D8" i="14" s="1"/>
  <c r="V25" i="3"/>
  <c r="D21" i="12" s="1"/>
  <c r="U18" i="19"/>
  <c r="U14" i="19"/>
  <c r="V4" i="11"/>
  <c r="D3" i="14" s="1"/>
  <c r="T16" i="19"/>
  <c r="T8" i="19"/>
  <c r="U24" i="11"/>
  <c r="G36" i="11"/>
  <c r="U33" i="3"/>
  <c r="U23" i="11"/>
  <c r="U48" i="2"/>
  <c r="R24" i="22" s="1"/>
  <c r="F22" i="2"/>
  <c r="G18" i="11"/>
  <c r="U11" i="11"/>
  <c r="K24" i="11"/>
  <c r="N29" i="2"/>
  <c r="K14" i="16" s="1"/>
  <c r="N7" i="2"/>
  <c r="K7" i="22" s="1"/>
  <c r="N35" i="2"/>
  <c r="K19" i="22" s="1"/>
  <c r="N14" i="2"/>
  <c r="K7" i="16" s="1"/>
  <c r="G24" i="11"/>
  <c r="F58" i="2"/>
  <c r="U98" i="2"/>
  <c r="R43" i="16" s="1"/>
  <c r="U84" i="2"/>
  <c r="U70" i="2"/>
  <c r="R31" i="16" s="1"/>
  <c r="U91" i="2"/>
  <c r="R43" i="22" s="1"/>
  <c r="U56" i="2"/>
  <c r="R25" i="16" s="1"/>
  <c r="T25" i="19" s="1"/>
  <c r="U97" i="2"/>
  <c r="R42" i="16" s="1"/>
  <c r="K42" i="3"/>
  <c r="S42" i="3"/>
  <c r="U90" i="2"/>
  <c r="R42" i="22" s="1"/>
  <c r="U35" i="3"/>
  <c r="K29" i="3"/>
  <c r="I29" i="3"/>
  <c r="U29" i="3"/>
  <c r="S29" i="3"/>
  <c r="I17" i="11"/>
  <c r="U17" i="11"/>
  <c r="U69" i="2"/>
  <c r="R30" i="16" s="1"/>
  <c r="K11" i="11"/>
  <c r="I34" i="3"/>
  <c r="U63" i="2"/>
  <c r="R31" i="22" s="1"/>
  <c r="I33" i="3"/>
  <c r="U62" i="2"/>
  <c r="R30" i="22" s="1"/>
  <c r="I41" i="3"/>
  <c r="U77" i="2"/>
  <c r="R37" i="22" s="1"/>
  <c r="K17" i="11"/>
  <c r="G37" i="11"/>
  <c r="F87" i="2"/>
  <c r="AA54" i="19"/>
  <c r="AA10" i="19"/>
  <c r="Q28" i="3"/>
  <c r="U20" i="3"/>
  <c r="G42" i="3"/>
  <c r="O42" i="3"/>
  <c r="G35" i="3"/>
  <c r="Q35" i="3"/>
  <c r="S35" i="3"/>
  <c r="O35" i="3"/>
  <c r="I18" i="11"/>
  <c r="G29" i="3"/>
  <c r="Q29" i="3"/>
  <c r="V40" i="3"/>
  <c r="U27" i="19"/>
  <c r="U15" i="19"/>
  <c r="U8" i="19"/>
  <c r="U6" i="19"/>
  <c r="U16" i="19"/>
  <c r="U7" i="19"/>
  <c r="U9" i="19"/>
  <c r="U17" i="19"/>
  <c r="V32" i="3"/>
  <c r="D27" i="17" s="1"/>
  <c r="V31" i="3"/>
  <c r="D26" i="12" s="1"/>
  <c r="V39" i="3"/>
  <c r="D33" i="12" s="1"/>
  <c r="V38" i="3"/>
  <c r="D32" i="17" s="1"/>
  <c r="V9" i="3"/>
  <c r="U41" i="2"/>
  <c r="U27" i="2"/>
  <c r="R12" i="16" s="1"/>
  <c r="O17" i="11"/>
  <c r="F43" i="2"/>
  <c r="F36" i="2"/>
  <c r="O11" i="11"/>
  <c r="V3" i="11"/>
  <c r="D2" i="14" s="1"/>
  <c r="V15" i="11"/>
  <c r="D14" i="14" s="1"/>
  <c r="T19" i="19"/>
  <c r="AA19" i="19" s="1"/>
  <c r="U35" i="11"/>
  <c r="V17" i="3"/>
  <c r="D14" i="17" s="1"/>
  <c r="V10" i="11"/>
  <c r="D9" i="14" s="1"/>
  <c r="V16" i="11"/>
  <c r="D15" i="14" s="1"/>
  <c r="V10" i="3"/>
  <c r="D8" i="17" s="1"/>
  <c r="V4" i="3"/>
  <c r="D3" i="12" s="1"/>
  <c r="V27" i="11"/>
  <c r="D26" i="14" s="1"/>
  <c r="V21" i="11"/>
  <c r="D20" i="14" s="1"/>
  <c r="V24" i="3"/>
  <c r="D20" i="12" s="1"/>
  <c r="V3" i="3"/>
  <c r="V11" i="3"/>
  <c r="D9" i="12" s="1"/>
  <c r="V18" i="3"/>
  <c r="D15" i="12" s="1"/>
  <c r="U34" i="2"/>
  <c r="R18" i="22" s="1"/>
  <c r="V28" i="11"/>
  <c r="D27" i="14" s="1"/>
  <c r="T18" i="19"/>
  <c r="V33" i="11"/>
  <c r="D32" i="14" s="1"/>
  <c r="K41" i="11"/>
  <c r="K19" i="3"/>
  <c r="O19" i="3"/>
  <c r="I35" i="11"/>
  <c r="S35" i="11"/>
  <c r="I29" i="11"/>
  <c r="K12" i="3"/>
  <c r="O12" i="3"/>
  <c r="K26" i="3"/>
  <c r="O26" i="3"/>
  <c r="S41" i="11"/>
  <c r="K5" i="3"/>
  <c r="I19" i="3"/>
  <c r="S19" i="3"/>
  <c r="F79" i="2"/>
  <c r="K35" i="11"/>
  <c r="O35" i="11"/>
  <c r="K36" i="11"/>
  <c r="S12" i="11"/>
  <c r="K5" i="11"/>
  <c r="S5" i="11"/>
  <c r="K29" i="11"/>
  <c r="S29" i="11"/>
  <c r="I12" i="3"/>
  <c r="U20" i="2"/>
  <c r="R12" i="22" s="1"/>
  <c r="U12" i="3"/>
  <c r="S12" i="3"/>
  <c r="I26" i="3"/>
  <c r="U26" i="3"/>
  <c r="S26" i="3"/>
  <c r="V40" i="11"/>
  <c r="D39" i="14" s="1"/>
  <c r="V45" i="3"/>
  <c r="V39" i="11"/>
  <c r="D38" i="14" s="1"/>
  <c r="O36" i="11"/>
  <c r="S46" i="3"/>
  <c r="I46" i="3"/>
  <c r="I12" i="11"/>
  <c r="O41" i="11"/>
  <c r="U41" i="11"/>
  <c r="O5" i="3"/>
  <c r="S5" i="3"/>
  <c r="O5" i="11"/>
  <c r="U5" i="11"/>
  <c r="U29" i="11"/>
  <c r="Q36" i="11"/>
  <c r="U36" i="11"/>
  <c r="I36" i="11"/>
  <c r="O46" i="3"/>
  <c r="K46" i="3"/>
  <c r="U46" i="3"/>
  <c r="I41" i="11"/>
  <c r="I5" i="3"/>
  <c r="U6" i="2"/>
  <c r="R6" i="22" s="1"/>
  <c r="U5" i="3"/>
  <c r="I5" i="11"/>
  <c r="U13" i="2"/>
  <c r="R6" i="16" s="1"/>
  <c r="O29" i="11"/>
  <c r="B27" i="11"/>
  <c r="F65" i="2"/>
  <c r="F52" i="2"/>
  <c r="K30" i="3" s="1"/>
  <c r="F15" i="2"/>
  <c r="G6" i="11"/>
  <c r="B9" i="11"/>
  <c r="F93" i="2"/>
  <c r="G47" i="3"/>
  <c r="F100" i="2"/>
  <c r="G42" i="11"/>
  <c r="Q37" i="11"/>
  <c r="Q25" i="11"/>
  <c r="F30" i="2"/>
  <c r="G13" i="11"/>
  <c r="F72" i="2"/>
  <c r="G30" i="11"/>
  <c r="F8" i="2"/>
  <c r="G6" i="3"/>
  <c r="J36" i="2" l="1"/>
  <c r="G20" i="22" s="1"/>
  <c r="R36" i="2"/>
  <c r="O20" i="22" s="1"/>
  <c r="H36" i="2"/>
  <c r="E20" i="22" s="1"/>
  <c r="T36" i="2"/>
  <c r="Q20" i="22" s="1"/>
  <c r="B86" i="2"/>
  <c r="A38" i="16"/>
  <c r="J30" i="2"/>
  <c r="G15" i="16" s="1"/>
  <c r="R30" i="2"/>
  <c r="O15" i="16" s="1"/>
  <c r="H30" i="2"/>
  <c r="E15" i="16" s="1"/>
  <c r="T30" i="2"/>
  <c r="Q15" i="16" s="1"/>
  <c r="N65" i="2"/>
  <c r="K33" i="22" s="1"/>
  <c r="H65" i="2"/>
  <c r="E33" i="22" s="1"/>
  <c r="T65" i="2"/>
  <c r="Q33" i="22" s="1"/>
  <c r="J65" i="2"/>
  <c r="G33" i="22" s="1"/>
  <c r="R65" i="2"/>
  <c r="O33" i="22" s="1"/>
  <c r="K12" i="11"/>
  <c r="N43" i="2"/>
  <c r="K20" i="16" s="1"/>
  <c r="J43" i="2"/>
  <c r="G20" i="16" s="1"/>
  <c r="H43" i="2"/>
  <c r="E20" i="16" s="1"/>
  <c r="T43" i="2"/>
  <c r="Q20" i="16" s="1"/>
  <c r="R43" i="2"/>
  <c r="O20" i="16" s="1"/>
  <c r="N72" i="2"/>
  <c r="K33" i="16" s="1"/>
  <c r="H72" i="2"/>
  <c r="E33" i="16" s="1"/>
  <c r="T72" i="2"/>
  <c r="Q33" i="16" s="1"/>
  <c r="J72" i="2"/>
  <c r="G33" i="16" s="1"/>
  <c r="R72" i="2"/>
  <c r="O33" i="16" s="1"/>
  <c r="N93" i="2"/>
  <c r="K45" i="22" s="1"/>
  <c r="H93" i="2"/>
  <c r="E45" i="22" s="1"/>
  <c r="T93" i="2"/>
  <c r="Q45" i="22" s="1"/>
  <c r="J93" i="2"/>
  <c r="G45" i="22" s="1"/>
  <c r="R93" i="2"/>
  <c r="O45" i="22" s="1"/>
  <c r="J15" i="2"/>
  <c r="G8" i="16" s="1"/>
  <c r="H15" i="2"/>
  <c r="E8" i="16" s="1"/>
  <c r="O12" i="11"/>
  <c r="O24" i="11"/>
  <c r="O13" i="3"/>
  <c r="U28" i="2"/>
  <c r="R13" i="16" s="1"/>
  <c r="S36" i="11"/>
  <c r="N79" i="2"/>
  <c r="K39" i="22" s="1"/>
  <c r="J79" i="2"/>
  <c r="G39" i="22" s="1"/>
  <c r="R79" i="2"/>
  <c r="O39" i="22" s="1"/>
  <c r="H79" i="2"/>
  <c r="E39" i="22" s="1"/>
  <c r="T79" i="2"/>
  <c r="Q39" i="22" s="1"/>
  <c r="S24" i="11"/>
  <c r="O29" i="3"/>
  <c r="K13" i="3"/>
  <c r="I27" i="3"/>
  <c r="K35" i="3"/>
  <c r="U42" i="3"/>
  <c r="B29" i="2"/>
  <c r="A13" i="16"/>
  <c r="G25" i="22"/>
  <c r="K27" i="3"/>
  <c r="B57" i="2"/>
  <c r="A25" i="16"/>
  <c r="B23" i="11"/>
  <c r="N50" i="2"/>
  <c r="J50" i="2"/>
  <c r="R50" i="2"/>
  <c r="O26" i="22" s="1"/>
  <c r="T50" i="2"/>
  <c r="H50" i="2"/>
  <c r="E26" i="22" s="1"/>
  <c r="B43" i="2"/>
  <c r="A19" i="16"/>
  <c r="B18" i="11"/>
  <c r="Q25" i="22"/>
  <c r="U27" i="3"/>
  <c r="R8" i="2"/>
  <c r="O8" i="22" s="1"/>
  <c r="J8" i="2"/>
  <c r="G8" i="22" s="1"/>
  <c r="H8" i="2"/>
  <c r="E8" i="22" s="1"/>
  <c r="T8" i="2"/>
  <c r="Q8" i="22" s="1"/>
  <c r="J100" i="2"/>
  <c r="G45" i="16" s="1"/>
  <c r="H100" i="2"/>
  <c r="E45" i="16" s="1"/>
  <c r="T100" i="2"/>
  <c r="Q45" i="16" s="1"/>
  <c r="R100" i="2"/>
  <c r="O45" i="16" s="1"/>
  <c r="U85" i="2"/>
  <c r="R38" i="16" s="1"/>
  <c r="T34" i="19" s="1"/>
  <c r="J58" i="2"/>
  <c r="G27" i="16" s="1"/>
  <c r="R58" i="2"/>
  <c r="O27" i="16" s="1"/>
  <c r="H58" i="2"/>
  <c r="E27" i="16" s="1"/>
  <c r="T58" i="2"/>
  <c r="Q27" i="16" s="1"/>
  <c r="B71" i="2"/>
  <c r="A31" i="16"/>
  <c r="U12" i="11"/>
  <c r="U18" i="11"/>
  <c r="U49" i="2"/>
  <c r="R25" i="22" s="1"/>
  <c r="F23" i="2"/>
  <c r="G15" i="3" s="1"/>
  <c r="J22" i="2"/>
  <c r="G14" i="22" s="1"/>
  <c r="R22" i="2"/>
  <c r="O14" i="22" s="1"/>
  <c r="H22" i="2"/>
  <c r="E14" i="22" s="1"/>
  <c r="T22" i="2"/>
  <c r="Q14" i="22" s="1"/>
  <c r="N86" i="2"/>
  <c r="J86" i="2"/>
  <c r="G39" i="16" s="1"/>
  <c r="R86" i="2"/>
  <c r="O39" i="16" s="1"/>
  <c r="H86" i="2"/>
  <c r="E39" i="16" s="1"/>
  <c r="T86" i="2"/>
  <c r="O25" i="22"/>
  <c r="S27" i="3"/>
  <c r="K25" i="22"/>
  <c r="O27" i="3"/>
  <c r="AA18" i="19"/>
  <c r="R37" i="16"/>
  <c r="T15" i="2"/>
  <c r="Q8" i="16" s="1"/>
  <c r="R15" i="2"/>
  <c r="O8" i="16" s="1"/>
  <c r="R18" i="16"/>
  <c r="AA8" i="19"/>
  <c r="AA15" i="19"/>
  <c r="AA16" i="19"/>
  <c r="AA9" i="19"/>
  <c r="T33" i="19"/>
  <c r="U25" i="19"/>
  <c r="AA25" i="19" s="1"/>
  <c r="D21" i="17"/>
  <c r="U23" i="19"/>
  <c r="U26" i="19"/>
  <c r="U22" i="19"/>
  <c r="V17" i="11"/>
  <c r="D16" i="14" s="1"/>
  <c r="I24" i="11"/>
  <c r="G14" i="3"/>
  <c r="S37" i="11"/>
  <c r="S13" i="3"/>
  <c r="N15" i="2"/>
  <c r="K8" i="16" s="1"/>
  <c r="N36" i="2"/>
  <c r="K20" i="22" s="1"/>
  <c r="N58" i="2"/>
  <c r="K27" i="16" s="1"/>
  <c r="F59" i="2"/>
  <c r="G25" i="11"/>
  <c r="N8" i="2"/>
  <c r="K8" i="22" s="1"/>
  <c r="N23" i="2"/>
  <c r="K15" i="22" s="1"/>
  <c r="U57" i="2"/>
  <c r="R26" i="16" s="1"/>
  <c r="T26" i="19" s="1"/>
  <c r="G38" i="11"/>
  <c r="U99" i="2"/>
  <c r="R44" i="16" s="1"/>
  <c r="N30" i="2"/>
  <c r="K15" i="16" s="1"/>
  <c r="U13" i="3"/>
  <c r="N22" i="2"/>
  <c r="V23" i="11"/>
  <c r="D22" i="14" s="1"/>
  <c r="U71" i="2"/>
  <c r="R32" i="16" s="1"/>
  <c r="U51" i="2"/>
  <c r="R27" i="22" s="1"/>
  <c r="K43" i="3"/>
  <c r="S43" i="3"/>
  <c r="U36" i="3"/>
  <c r="S36" i="3"/>
  <c r="U92" i="2"/>
  <c r="R44" i="22" s="1"/>
  <c r="I13" i="3"/>
  <c r="U21" i="2"/>
  <c r="R13" i="22" s="1"/>
  <c r="I42" i="3"/>
  <c r="U78" i="2"/>
  <c r="R38" i="22" s="1"/>
  <c r="K37" i="11"/>
  <c r="I35" i="3"/>
  <c r="U64" i="2"/>
  <c r="R32" i="22" s="1"/>
  <c r="K18" i="11"/>
  <c r="I28" i="3"/>
  <c r="U50" i="2"/>
  <c r="R26" i="22" s="1"/>
  <c r="C7" i="7" s="1"/>
  <c r="F37" i="2"/>
  <c r="U87" i="2"/>
  <c r="R53" i="22" s="1"/>
  <c r="U38" i="11"/>
  <c r="G36" i="3"/>
  <c r="Q36" i="3"/>
  <c r="G21" i="3"/>
  <c r="G43" i="3"/>
  <c r="Q42" i="3"/>
  <c r="G30" i="3"/>
  <c r="S30" i="3"/>
  <c r="U30" i="3"/>
  <c r="O30" i="3"/>
  <c r="Q30" i="3"/>
  <c r="D33" i="17"/>
  <c r="V34" i="3"/>
  <c r="U34" i="19"/>
  <c r="T7" i="19"/>
  <c r="AA7" i="19" s="1"/>
  <c r="U33" i="19"/>
  <c r="O18" i="11"/>
  <c r="V41" i="3"/>
  <c r="U35" i="19"/>
  <c r="V19" i="3"/>
  <c r="D16" i="17" s="1"/>
  <c r="U24" i="19"/>
  <c r="U42" i="2"/>
  <c r="V11" i="11"/>
  <c r="D10" i="14" s="1"/>
  <c r="D27" i="12"/>
  <c r="V33" i="3"/>
  <c r="T24" i="19"/>
  <c r="D2" i="17"/>
  <c r="G19" i="11"/>
  <c r="F44" i="2"/>
  <c r="S18" i="11"/>
  <c r="Q21" i="3"/>
  <c r="D14" i="12"/>
  <c r="D3" i="17"/>
  <c r="I20" i="3"/>
  <c r="D26" i="17"/>
  <c r="D15" i="17"/>
  <c r="D9" i="17"/>
  <c r="D8" i="12"/>
  <c r="D20" i="17"/>
  <c r="D32" i="12"/>
  <c r="D2" i="12"/>
  <c r="V35" i="11"/>
  <c r="D34" i="14" s="1"/>
  <c r="S20" i="3"/>
  <c r="O20" i="3"/>
  <c r="U35" i="2"/>
  <c r="R19" i="22" s="1"/>
  <c r="V12" i="3"/>
  <c r="F80" i="2"/>
  <c r="K44" i="3" s="1"/>
  <c r="K42" i="11"/>
  <c r="K6" i="11"/>
  <c r="K13" i="11"/>
  <c r="S13" i="11"/>
  <c r="K20" i="3"/>
  <c r="D39" i="12"/>
  <c r="D39" i="17"/>
  <c r="V26" i="3"/>
  <c r="S42" i="11"/>
  <c r="S6" i="11"/>
  <c r="K6" i="3"/>
  <c r="G53" i="16"/>
  <c r="K38" i="11"/>
  <c r="K30" i="11"/>
  <c r="S30" i="11"/>
  <c r="K47" i="3"/>
  <c r="V41" i="11"/>
  <c r="D40" i="14" s="1"/>
  <c r="T43" i="19"/>
  <c r="I14" i="3"/>
  <c r="U14" i="3"/>
  <c r="U6" i="3"/>
  <c r="S6" i="3"/>
  <c r="K53" i="16"/>
  <c r="O38" i="11"/>
  <c r="O30" i="11"/>
  <c r="U30" i="11"/>
  <c r="I47" i="3"/>
  <c r="U47" i="3"/>
  <c r="V12" i="11"/>
  <c r="D11" i="14" s="1"/>
  <c r="T31" i="19"/>
  <c r="O42" i="11"/>
  <c r="U42" i="11"/>
  <c r="O6" i="11"/>
  <c r="U6" i="11"/>
  <c r="K51" i="16"/>
  <c r="O26" i="11"/>
  <c r="Q51" i="16"/>
  <c r="U26" i="11"/>
  <c r="I13" i="11"/>
  <c r="V29" i="11"/>
  <c r="D28" i="14" s="1"/>
  <c r="V5" i="11"/>
  <c r="D4" i="14" s="1"/>
  <c r="V5" i="3"/>
  <c r="S14" i="3"/>
  <c r="I6" i="3"/>
  <c r="U7" i="2"/>
  <c r="R7" i="22" s="1"/>
  <c r="O6" i="3"/>
  <c r="S38" i="11"/>
  <c r="O53" i="16"/>
  <c r="I30" i="11"/>
  <c r="O47" i="3"/>
  <c r="S47" i="3"/>
  <c r="V46" i="3"/>
  <c r="F38" i="2"/>
  <c r="K23" i="3" s="1"/>
  <c r="I42" i="11"/>
  <c r="U14" i="2"/>
  <c r="R7" i="16" s="1"/>
  <c r="I6" i="11"/>
  <c r="O51" i="16"/>
  <c r="S26" i="11"/>
  <c r="E51" i="16"/>
  <c r="I26" i="11"/>
  <c r="O13" i="11"/>
  <c r="U13" i="11"/>
  <c r="M53" i="16"/>
  <c r="Q38" i="11"/>
  <c r="F31" i="2"/>
  <c r="G14" i="11"/>
  <c r="G43" i="11"/>
  <c r="F101" i="2"/>
  <c r="Q14" i="3"/>
  <c r="G7" i="11"/>
  <c r="F16" i="2"/>
  <c r="B28" i="11"/>
  <c r="Q53" i="16"/>
  <c r="Q13" i="11"/>
  <c r="U29" i="2"/>
  <c r="R14" i="16" s="1"/>
  <c r="F73" i="2"/>
  <c r="G31" i="11"/>
  <c r="Q47" i="3"/>
  <c r="B10" i="11"/>
  <c r="F9" i="2"/>
  <c r="G7" i="3"/>
  <c r="M51" i="16"/>
  <c r="Q26" i="11"/>
  <c r="B33" i="11"/>
  <c r="Q30" i="11"/>
  <c r="F94" i="2"/>
  <c r="G48" i="3"/>
  <c r="Q42" i="11"/>
  <c r="F66" i="2"/>
  <c r="K37" i="3" s="1"/>
  <c r="J16" i="2" l="1"/>
  <c r="G9" i="16" s="1"/>
  <c r="H16" i="2"/>
  <c r="E9" i="16" s="1"/>
  <c r="N44" i="2"/>
  <c r="K21" i="16" s="1"/>
  <c r="H44" i="2"/>
  <c r="E21" i="16" s="1"/>
  <c r="T44" i="2"/>
  <c r="Q21" i="16" s="1"/>
  <c r="J44" i="2"/>
  <c r="G21" i="16" s="1"/>
  <c r="R44" i="2"/>
  <c r="O21" i="16" s="1"/>
  <c r="H9" i="2"/>
  <c r="E9" i="22" s="1"/>
  <c r="J9" i="2"/>
  <c r="G9" i="22" s="1"/>
  <c r="R9" i="2"/>
  <c r="O9" i="22" s="1"/>
  <c r="T9" i="2"/>
  <c r="Q9" i="22" s="1"/>
  <c r="O36" i="3"/>
  <c r="I37" i="11"/>
  <c r="S28" i="3"/>
  <c r="E9" i="7"/>
  <c r="B44" i="2"/>
  <c r="A20" i="16"/>
  <c r="B19" i="11"/>
  <c r="B58" i="2"/>
  <c r="A26" i="16"/>
  <c r="B24" i="11"/>
  <c r="F24" i="2"/>
  <c r="K16" i="3" s="1"/>
  <c r="S21" i="3"/>
  <c r="I21" i="3"/>
  <c r="H37" i="2"/>
  <c r="E21" i="22" s="1"/>
  <c r="T37" i="2"/>
  <c r="Q21" i="22" s="1"/>
  <c r="J37" i="2"/>
  <c r="G21" i="22" s="1"/>
  <c r="R37" i="2"/>
  <c r="O21" i="22" s="1"/>
  <c r="U43" i="3"/>
  <c r="Q39" i="16"/>
  <c r="U37" i="11"/>
  <c r="K39" i="16"/>
  <c r="O37" i="11"/>
  <c r="B72" i="2"/>
  <c r="A32" i="16"/>
  <c r="Q26" i="22"/>
  <c r="U28" i="3"/>
  <c r="J23" i="2"/>
  <c r="G15" i="22" s="1"/>
  <c r="R23" i="2"/>
  <c r="O15" i="22" s="1"/>
  <c r="H23" i="2"/>
  <c r="E15" i="22" s="1"/>
  <c r="T23" i="2"/>
  <c r="Q15" i="22" s="1"/>
  <c r="O43" i="3"/>
  <c r="G26" i="22"/>
  <c r="K28" i="3"/>
  <c r="B30" i="2"/>
  <c r="A14" i="16"/>
  <c r="V36" i="11"/>
  <c r="D35" i="14" s="1"/>
  <c r="V27" i="3"/>
  <c r="U86" i="2"/>
  <c r="R39" i="16" s="1"/>
  <c r="T35" i="19" s="1"/>
  <c r="K36" i="3"/>
  <c r="O14" i="3"/>
  <c r="K14" i="22"/>
  <c r="K26" i="22"/>
  <c r="O28" i="3"/>
  <c r="B87" i="2"/>
  <c r="A53" i="22" s="1"/>
  <c r="A39" i="16"/>
  <c r="AA35" i="19"/>
  <c r="AA26" i="19"/>
  <c r="R16" i="2"/>
  <c r="O9" i="16" s="1"/>
  <c r="T16" i="2"/>
  <c r="Q9" i="16" s="1"/>
  <c r="R19" i="16"/>
  <c r="AA33" i="19"/>
  <c r="T41" i="19"/>
  <c r="U31" i="19"/>
  <c r="AA31" i="19" s="1"/>
  <c r="U30" i="19"/>
  <c r="V18" i="11"/>
  <c r="D17" i="14" s="1"/>
  <c r="V24" i="11"/>
  <c r="D23" i="14" s="1"/>
  <c r="K21" i="3"/>
  <c r="U58" i="2"/>
  <c r="R27" i="16" s="1"/>
  <c r="T27" i="19" s="1"/>
  <c r="AA27" i="19" s="1"/>
  <c r="G22" i="3"/>
  <c r="K14" i="3"/>
  <c r="N16" i="2"/>
  <c r="K9" i="16" s="1"/>
  <c r="K25" i="11"/>
  <c r="S25" i="11"/>
  <c r="N37" i="2"/>
  <c r="K21" i="22" s="1"/>
  <c r="I25" i="11"/>
  <c r="G26" i="11"/>
  <c r="N9" i="2"/>
  <c r="K9" i="22" s="1"/>
  <c r="U22" i="2"/>
  <c r="R14" i="22" s="1"/>
  <c r="U25" i="11"/>
  <c r="O25" i="11"/>
  <c r="I38" i="11"/>
  <c r="U72" i="2"/>
  <c r="R33" i="16" s="1"/>
  <c r="E8" i="7" s="1"/>
  <c r="K19" i="11"/>
  <c r="U93" i="2"/>
  <c r="R45" i="22" s="1"/>
  <c r="C10" i="7" s="1"/>
  <c r="U100" i="2"/>
  <c r="R45" i="16" s="1"/>
  <c r="E53" i="16"/>
  <c r="V13" i="3"/>
  <c r="D11" i="17" s="1"/>
  <c r="I30" i="3"/>
  <c r="U52" i="2"/>
  <c r="U57" i="19" s="1"/>
  <c r="I36" i="3"/>
  <c r="U65" i="2"/>
  <c r="R33" i="22" s="1"/>
  <c r="C8" i="7" s="1"/>
  <c r="I43" i="3"/>
  <c r="U79" i="2"/>
  <c r="R39" i="22" s="1"/>
  <c r="C9" i="7" s="1"/>
  <c r="W81" i="2"/>
  <c r="D16" i="12"/>
  <c r="G37" i="3"/>
  <c r="Q37" i="3"/>
  <c r="O37" i="3"/>
  <c r="U37" i="3"/>
  <c r="S37" i="3"/>
  <c r="Q49" i="16"/>
  <c r="E49" i="16"/>
  <c r="G23" i="3"/>
  <c r="U23" i="3"/>
  <c r="I23" i="3"/>
  <c r="U21" i="3"/>
  <c r="G44" i="3"/>
  <c r="O44" i="3"/>
  <c r="U44" i="3"/>
  <c r="S44" i="3"/>
  <c r="AA34" i="19"/>
  <c r="I19" i="11"/>
  <c r="Q43" i="3"/>
  <c r="U73" i="2"/>
  <c r="R52" i="22" s="1"/>
  <c r="I16" i="3"/>
  <c r="U16" i="3"/>
  <c r="T32" i="19"/>
  <c r="AA24" i="19"/>
  <c r="U19" i="11"/>
  <c r="V35" i="3"/>
  <c r="U42" i="19"/>
  <c r="V29" i="3"/>
  <c r="U49" i="19"/>
  <c r="V28" i="3"/>
  <c r="U41" i="19"/>
  <c r="O21" i="3"/>
  <c r="U36" i="2"/>
  <c r="R20" i="22" s="1"/>
  <c r="U32" i="19"/>
  <c r="V42" i="3"/>
  <c r="U43" i="19"/>
  <c r="AA43" i="19" s="1"/>
  <c r="Q16" i="3"/>
  <c r="S19" i="11"/>
  <c r="O49" i="16"/>
  <c r="K49" i="16"/>
  <c r="G20" i="11"/>
  <c r="F45" i="2"/>
  <c r="G50" i="16" s="1"/>
  <c r="U43" i="2"/>
  <c r="O19" i="11"/>
  <c r="Q19" i="11"/>
  <c r="V20" i="3"/>
  <c r="D17" i="12" s="1"/>
  <c r="D4" i="12"/>
  <c r="D4" i="17"/>
  <c r="K7" i="11"/>
  <c r="D34" i="12"/>
  <c r="D34" i="17"/>
  <c r="D40" i="12"/>
  <c r="D40" i="17"/>
  <c r="S7" i="11"/>
  <c r="K14" i="11"/>
  <c r="K31" i="11"/>
  <c r="S31" i="11"/>
  <c r="S43" i="11"/>
  <c r="G49" i="16"/>
  <c r="D28" i="12"/>
  <c r="D28" i="17"/>
  <c r="D23" i="12"/>
  <c r="D23" i="17"/>
  <c r="D22" i="12"/>
  <c r="D22" i="17"/>
  <c r="S14" i="11"/>
  <c r="D10" i="12"/>
  <c r="D10" i="17"/>
  <c r="U22" i="3"/>
  <c r="K48" i="3"/>
  <c r="K43" i="11"/>
  <c r="S22" i="3"/>
  <c r="I15" i="3"/>
  <c r="U15" i="3"/>
  <c r="I48" i="3"/>
  <c r="U48" i="3"/>
  <c r="O14" i="11"/>
  <c r="U14" i="11"/>
  <c r="O31" i="11"/>
  <c r="O7" i="3"/>
  <c r="I7" i="3"/>
  <c r="U7" i="3"/>
  <c r="O7" i="11"/>
  <c r="O43" i="11"/>
  <c r="U43" i="11"/>
  <c r="V6" i="11"/>
  <c r="D5" i="14" s="1"/>
  <c r="Q22" i="3"/>
  <c r="I22" i="3"/>
  <c r="V6" i="3"/>
  <c r="O15" i="3"/>
  <c r="O48" i="3"/>
  <c r="S48" i="3"/>
  <c r="I14" i="11"/>
  <c r="U31" i="11"/>
  <c r="I31" i="11"/>
  <c r="K7" i="3"/>
  <c r="S7" i="3"/>
  <c r="I7" i="11"/>
  <c r="U7" i="11"/>
  <c r="I43" i="11"/>
  <c r="V42" i="11"/>
  <c r="D41" i="14" s="1"/>
  <c r="M54" i="16"/>
  <c r="G44" i="11"/>
  <c r="B11" i="11"/>
  <c r="Q15" i="3"/>
  <c r="U15" i="2"/>
  <c r="R8" i="16" s="1"/>
  <c r="Q7" i="11"/>
  <c r="Q43" i="11"/>
  <c r="Q14" i="11"/>
  <c r="U30" i="2"/>
  <c r="R15" i="16" s="1"/>
  <c r="E5" i="7" s="1"/>
  <c r="G49" i="3"/>
  <c r="V47" i="3"/>
  <c r="V38" i="11"/>
  <c r="D37" i="14" s="1"/>
  <c r="R53" i="16"/>
  <c r="T59" i="19" s="1"/>
  <c r="Q48" i="3"/>
  <c r="Q7" i="3"/>
  <c r="U8" i="2"/>
  <c r="R8" i="22" s="1"/>
  <c r="G32" i="11"/>
  <c r="G8" i="3"/>
  <c r="T42" i="19"/>
  <c r="V30" i="11"/>
  <c r="D29" i="14" s="1"/>
  <c r="B34" i="11"/>
  <c r="Q31" i="11"/>
  <c r="T39" i="19"/>
  <c r="V13" i="11"/>
  <c r="D12" i="14" s="1"/>
  <c r="G8" i="11"/>
  <c r="B73" i="2" l="1"/>
  <c r="A52" i="22" s="1"/>
  <c r="A33" i="16"/>
  <c r="V37" i="11"/>
  <c r="D36" i="14" s="1"/>
  <c r="B31" i="2"/>
  <c r="A49" i="22" s="1"/>
  <c r="A15" i="16"/>
  <c r="U23" i="2"/>
  <c r="R15" i="22" s="1"/>
  <c r="S15" i="3"/>
  <c r="K15" i="3"/>
  <c r="G16" i="3"/>
  <c r="K20" i="11"/>
  <c r="K22" i="3"/>
  <c r="B45" i="2"/>
  <c r="A21" i="16"/>
  <c r="B20" i="11"/>
  <c r="B59" i="2"/>
  <c r="A27" i="16"/>
  <c r="B25" i="11"/>
  <c r="C5" i="7"/>
  <c r="G5" i="7" s="1"/>
  <c r="G8" i="7"/>
  <c r="G9" i="7"/>
  <c r="T51" i="19"/>
  <c r="E10" i="7"/>
  <c r="G10" i="7" s="1"/>
  <c r="R20" i="16"/>
  <c r="AA41" i="19"/>
  <c r="T49" i="19"/>
  <c r="AA49" i="19" s="1"/>
  <c r="U39" i="19"/>
  <c r="AA39" i="19" s="1"/>
  <c r="U38" i="19"/>
  <c r="U40" i="19"/>
  <c r="V25" i="11"/>
  <c r="D24" i="14" s="1"/>
  <c r="D11" i="12"/>
  <c r="O22" i="3"/>
  <c r="V14" i="3"/>
  <c r="D12" i="17" s="1"/>
  <c r="U37" i="2"/>
  <c r="R21" i="22" s="1"/>
  <c r="C6" i="7" s="1"/>
  <c r="G51" i="16"/>
  <c r="U59" i="2"/>
  <c r="R51" i="22" s="1"/>
  <c r="K26" i="11"/>
  <c r="U44" i="2"/>
  <c r="I44" i="3"/>
  <c r="U80" i="2"/>
  <c r="I37" i="3"/>
  <c r="U66" i="2"/>
  <c r="V21" i="3"/>
  <c r="D18" i="12" s="1"/>
  <c r="AA32" i="19"/>
  <c r="Q50" i="16"/>
  <c r="Q44" i="3"/>
  <c r="I20" i="11"/>
  <c r="U20" i="11"/>
  <c r="V36" i="3"/>
  <c r="U50" i="19"/>
  <c r="AA42" i="19"/>
  <c r="V43" i="3"/>
  <c r="U51" i="19"/>
  <c r="AA51" i="19" s="1"/>
  <c r="Q23" i="3"/>
  <c r="O23" i="3"/>
  <c r="O16" i="3"/>
  <c r="S16" i="3"/>
  <c r="S23" i="3"/>
  <c r="W46" i="2"/>
  <c r="V30" i="3"/>
  <c r="T40" i="19"/>
  <c r="V19" i="11"/>
  <c r="D18" i="14" s="1"/>
  <c r="Q20" i="11"/>
  <c r="O50" i="16"/>
  <c r="M50" i="16"/>
  <c r="O20" i="11"/>
  <c r="S20" i="11"/>
  <c r="D17" i="17"/>
  <c r="D41" i="12"/>
  <c r="D41" i="17"/>
  <c r="D5" i="12"/>
  <c r="D5" i="17"/>
  <c r="D35" i="12"/>
  <c r="D35" i="17"/>
  <c r="K8" i="3"/>
  <c r="G54" i="16"/>
  <c r="K44" i="11"/>
  <c r="G52" i="16"/>
  <c r="K32" i="11"/>
  <c r="D29" i="12"/>
  <c r="D29" i="17"/>
  <c r="D24" i="12"/>
  <c r="D24" i="17"/>
  <c r="K8" i="11"/>
  <c r="O8" i="11"/>
  <c r="K49" i="3"/>
  <c r="I8" i="11"/>
  <c r="U8" i="11"/>
  <c r="I32" i="11"/>
  <c r="E52" i="16"/>
  <c r="Q52" i="16"/>
  <c r="U32" i="11"/>
  <c r="Q54" i="16"/>
  <c r="U44" i="11"/>
  <c r="I44" i="11"/>
  <c r="E54" i="16"/>
  <c r="I8" i="3"/>
  <c r="U8" i="3"/>
  <c r="S49" i="3"/>
  <c r="O49" i="3"/>
  <c r="S8" i="11"/>
  <c r="K52" i="16"/>
  <c r="O32" i="11"/>
  <c r="O52" i="16"/>
  <c r="S32" i="11"/>
  <c r="U38" i="2"/>
  <c r="O44" i="11"/>
  <c r="K54" i="16"/>
  <c r="O54" i="16"/>
  <c r="S44" i="11"/>
  <c r="O8" i="3"/>
  <c r="S8" i="3"/>
  <c r="I49" i="3"/>
  <c r="U49" i="3"/>
  <c r="V48" i="3"/>
  <c r="V43" i="11"/>
  <c r="D42" i="14" s="1"/>
  <c r="M52" i="16"/>
  <c r="Q32" i="11"/>
  <c r="Q8" i="11"/>
  <c r="U16" i="2"/>
  <c r="R9" i="16" s="1"/>
  <c r="E4" i="7" s="1"/>
  <c r="T50" i="19"/>
  <c r="V31" i="11"/>
  <c r="D30" i="14" s="1"/>
  <c r="B29" i="11"/>
  <c r="Q8" i="3"/>
  <c r="U9" i="2"/>
  <c r="R9" i="22" s="1"/>
  <c r="C4" i="7" s="1"/>
  <c r="V7" i="3"/>
  <c r="Q49" i="3"/>
  <c r="V7" i="11"/>
  <c r="D6" i="14" s="1"/>
  <c r="Q44" i="11"/>
  <c r="U24" i="2"/>
  <c r="T47" i="19"/>
  <c r="V14" i="11"/>
  <c r="D13" i="14" s="1"/>
  <c r="U31" i="2"/>
  <c r="M49" i="16"/>
  <c r="W25" i="2"/>
  <c r="W18" i="2"/>
  <c r="B12" i="11"/>
  <c r="R49" i="16" l="1"/>
  <c r="T55" i="19" s="1"/>
  <c r="R49" i="22"/>
  <c r="D10" i="7"/>
  <c r="U47" i="19"/>
  <c r="A51" i="22"/>
  <c r="A51" i="16"/>
  <c r="B26" i="11"/>
  <c r="A50" i="16"/>
  <c r="A50" i="22"/>
  <c r="V15" i="3"/>
  <c r="G4" i="7"/>
  <c r="D4" i="7"/>
  <c r="D7" i="7"/>
  <c r="D6" i="7"/>
  <c r="E6" i="7"/>
  <c r="D9" i="7"/>
  <c r="D8" i="7"/>
  <c r="D5" i="7"/>
  <c r="S10" i="22"/>
  <c r="AA40" i="19"/>
  <c r="R21" i="16"/>
  <c r="T11" i="19" s="1"/>
  <c r="AA11" i="19" s="1"/>
  <c r="T14" i="19"/>
  <c r="AA14" i="19" s="1"/>
  <c r="AA47" i="19"/>
  <c r="U48" i="19"/>
  <c r="W39" i="2"/>
  <c r="D12" i="12"/>
  <c r="W32" i="2"/>
  <c r="V22" i="3"/>
  <c r="D19" i="17" s="1"/>
  <c r="R51" i="16"/>
  <c r="T57" i="19" s="1"/>
  <c r="AA57" i="19" s="1"/>
  <c r="V26" i="11"/>
  <c r="D25" i="14" s="1"/>
  <c r="E50" i="16"/>
  <c r="U45" i="2"/>
  <c r="D18" i="17"/>
  <c r="AA50" i="19"/>
  <c r="V23" i="3"/>
  <c r="U56" i="19"/>
  <c r="V44" i="3"/>
  <c r="D38" i="12" s="1"/>
  <c r="U59" i="19"/>
  <c r="AA59" i="19" s="1"/>
  <c r="V16" i="3"/>
  <c r="U55" i="19"/>
  <c r="AA55" i="19" s="1"/>
  <c r="W7" i="19"/>
  <c r="V37" i="3"/>
  <c r="U58" i="19"/>
  <c r="W4" i="2"/>
  <c r="T6" i="19" s="1"/>
  <c r="AA6" i="19" s="1"/>
  <c r="U46" i="19"/>
  <c r="T48" i="19"/>
  <c r="V20" i="11"/>
  <c r="D19" i="14" s="1"/>
  <c r="K50" i="16"/>
  <c r="W11" i="2"/>
  <c r="Y4" i="2"/>
  <c r="D13" i="12"/>
  <c r="D13" i="17"/>
  <c r="D42" i="12"/>
  <c r="D42" i="17"/>
  <c r="D25" i="12"/>
  <c r="D25" i="17"/>
  <c r="D6" i="12"/>
  <c r="D6" i="17"/>
  <c r="D30" i="12"/>
  <c r="D30" i="17"/>
  <c r="D36" i="12"/>
  <c r="D36" i="17"/>
  <c r="W74" i="2"/>
  <c r="Y74" i="2"/>
  <c r="V49" i="3"/>
  <c r="V44" i="11"/>
  <c r="D43" i="14" s="1"/>
  <c r="R54" i="16"/>
  <c r="W88" i="2"/>
  <c r="W60" i="2"/>
  <c r="Y60" i="2"/>
  <c r="Y18" i="2"/>
  <c r="W95" i="2"/>
  <c r="B30" i="11"/>
  <c r="V8" i="3"/>
  <c r="V8" i="11"/>
  <c r="D7" i="14" s="1"/>
  <c r="R52" i="16"/>
  <c r="V32" i="11"/>
  <c r="D31" i="14" s="1"/>
  <c r="W67" i="2"/>
  <c r="B13" i="11"/>
  <c r="B35" i="11"/>
  <c r="Y88" i="2"/>
  <c r="S54" i="22" l="1"/>
  <c r="R50" i="16"/>
  <c r="T56" i="19" s="1"/>
  <c r="AA56" i="19" s="1"/>
  <c r="R50" i="22"/>
  <c r="S53" i="22" s="1"/>
  <c r="D19" i="12"/>
  <c r="G6" i="7"/>
  <c r="S12" i="22"/>
  <c r="S16" i="22"/>
  <c r="S20" i="22"/>
  <c r="S24" i="22"/>
  <c r="S40" i="22"/>
  <c r="S44" i="22"/>
  <c r="S5" i="22"/>
  <c r="S9" i="22"/>
  <c r="S13" i="22"/>
  <c r="S17" i="22"/>
  <c r="S21" i="22"/>
  <c r="S25" i="22"/>
  <c r="S29" i="22"/>
  <c r="S33" i="22"/>
  <c r="S37" i="22"/>
  <c r="S41" i="22"/>
  <c r="S45" i="22"/>
  <c r="S6" i="22"/>
  <c r="S14" i="22"/>
  <c r="S18" i="22"/>
  <c r="S22" i="22"/>
  <c r="S26" i="22"/>
  <c r="S30" i="22"/>
  <c r="S34" i="22"/>
  <c r="S38" i="22"/>
  <c r="S42" i="22"/>
  <c r="S7" i="22"/>
  <c r="S11" i="22"/>
  <c r="S19" i="22"/>
  <c r="S27" i="22"/>
  <c r="S31" i="22"/>
  <c r="S35" i="22"/>
  <c r="S43" i="22"/>
  <c r="T38" i="19"/>
  <c r="AA38" i="19" s="1"/>
  <c r="AB39" i="19" s="1"/>
  <c r="T30" i="19"/>
  <c r="AA30" i="19" s="1"/>
  <c r="AB7" i="19"/>
  <c r="AB8" i="19"/>
  <c r="AB9" i="19"/>
  <c r="AB11" i="19"/>
  <c r="AB10" i="19"/>
  <c r="AB6" i="19"/>
  <c r="AA48" i="19"/>
  <c r="T46" i="19"/>
  <c r="AA46" i="19" s="1"/>
  <c r="D38" i="17"/>
  <c r="X47" i="3"/>
  <c r="W6" i="19"/>
  <c r="T58" i="19"/>
  <c r="AA58" i="19" s="1"/>
  <c r="Y6" i="19"/>
  <c r="Y7" i="19"/>
  <c r="X12" i="3"/>
  <c r="X54" i="16"/>
  <c r="X50" i="16"/>
  <c r="X48" i="16"/>
  <c r="X51" i="16"/>
  <c r="X36" i="3"/>
  <c r="X44" i="3"/>
  <c r="X15" i="3"/>
  <c r="X26" i="3"/>
  <c r="X40" i="3"/>
  <c r="X16" i="3"/>
  <c r="X24" i="3"/>
  <c r="X8" i="3"/>
  <c r="X42" i="3"/>
  <c r="X25" i="3"/>
  <c r="X41" i="3"/>
  <c r="X21" i="3"/>
  <c r="X17" i="3"/>
  <c r="X30" i="3"/>
  <c r="X10" i="3"/>
  <c r="X22" i="3"/>
  <c r="X31" i="3"/>
  <c r="X11" i="3"/>
  <c r="X27" i="3"/>
  <c r="X13" i="3"/>
  <c r="X4" i="3"/>
  <c r="X29" i="3"/>
  <c r="X20" i="3"/>
  <c r="X39" i="3"/>
  <c r="X33" i="3"/>
  <c r="X38" i="3"/>
  <c r="X28" i="3"/>
  <c r="X34" i="3"/>
  <c r="X6" i="3"/>
  <c r="X46" i="3"/>
  <c r="X7" i="3"/>
  <c r="X5" i="3"/>
  <c r="X14" i="3"/>
  <c r="X48" i="3"/>
  <c r="X19" i="3"/>
  <c r="X9" i="3"/>
  <c r="X49" i="3"/>
  <c r="X43" i="3"/>
  <c r="X23" i="3"/>
  <c r="X35" i="3"/>
  <c r="X32" i="3"/>
  <c r="X45" i="3"/>
  <c r="X37" i="3"/>
  <c r="X3" i="3"/>
  <c r="X18" i="3"/>
  <c r="Y32" i="2"/>
  <c r="D31" i="12"/>
  <c r="D31" i="17"/>
  <c r="D43" i="12"/>
  <c r="D43" i="17"/>
  <c r="D7" i="12"/>
  <c r="D7" i="17"/>
  <c r="D37" i="12"/>
  <c r="D37" i="17"/>
  <c r="A49" i="16"/>
  <c r="B14" i="11"/>
  <c r="B36" i="11"/>
  <c r="B31" i="11"/>
  <c r="X53" i="16" l="1"/>
  <c r="S50" i="22"/>
  <c r="S51" i="22"/>
  <c r="S48" i="22"/>
  <c r="X52" i="16"/>
  <c r="X49" i="16"/>
  <c r="S52" i="22"/>
  <c r="S49" i="22"/>
  <c r="AB48" i="19"/>
  <c r="AB38" i="19"/>
  <c r="AB43" i="19"/>
  <c r="AB42" i="19"/>
  <c r="AB40" i="19"/>
  <c r="AB41" i="19"/>
  <c r="AB33" i="19"/>
  <c r="AB30" i="19"/>
  <c r="AB35" i="19"/>
  <c r="AB31" i="19"/>
  <c r="AB34" i="19"/>
  <c r="AB32" i="19"/>
  <c r="AB58" i="19"/>
  <c r="AB59" i="19"/>
  <c r="AB57" i="19"/>
  <c r="AB54" i="19"/>
  <c r="AB56" i="19"/>
  <c r="AB46" i="19"/>
  <c r="AB49" i="19"/>
  <c r="AB47" i="19"/>
  <c r="AB51" i="19"/>
  <c r="AB50" i="19"/>
  <c r="AB55" i="19"/>
  <c r="I36" i="12"/>
  <c r="I14" i="12"/>
  <c r="I5" i="12"/>
  <c r="I43" i="17"/>
  <c r="I15" i="12"/>
  <c r="I35" i="12"/>
  <c r="I2" i="12"/>
  <c r="P4" i="12" s="1"/>
  <c r="B4" i="10" s="1"/>
  <c r="I6" i="12"/>
  <c r="I31" i="12"/>
  <c r="I23" i="12"/>
  <c r="I13" i="12"/>
  <c r="I32" i="12"/>
  <c r="I29" i="12"/>
  <c r="I31" i="17"/>
  <c r="I38" i="12"/>
  <c r="I20" i="12"/>
  <c r="I7" i="17"/>
  <c r="I21" i="17"/>
  <c r="I23" i="17"/>
  <c r="I4" i="12"/>
  <c r="P6" i="12" s="1"/>
  <c r="B6" i="10" s="1"/>
  <c r="I33" i="12"/>
  <c r="I39" i="12"/>
  <c r="I16" i="12"/>
  <c r="I8" i="12"/>
  <c r="I25" i="17"/>
  <c r="I6" i="17"/>
  <c r="I13" i="17"/>
  <c r="I40" i="12"/>
  <c r="I12" i="12"/>
  <c r="I9" i="12"/>
  <c r="I17" i="17"/>
  <c r="I3" i="17"/>
  <c r="P5" i="17" s="1"/>
  <c r="I16" i="17"/>
  <c r="I30" i="17"/>
  <c r="I37" i="17"/>
  <c r="I19" i="17"/>
  <c r="I41" i="17"/>
  <c r="I33" i="17"/>
  <c r="I34" i="17"/>
  <c r="I29" i="17"/>
  <c r="I11" i="17"/>
  <c r="I11" i="12"/>
  <c r="I21" i="12"/>
  <c r="I7" i="12"/>
  <c r="I24" i="12"/>
  <c r="I42" i="12"/>
  <c r="I17" i="12"/>
  <c r="I3" i="12"/>
  <c r="P5" i="12" s="1"/>
  <c r="B5" i="10" s="1"/>
  <c r="I28" i="12"/>
  <c r="I43" i="12"/>
  <c r="I30" i="12"/>
  <c r="I37" i="12"/>
  <c r="I19" i="12"/>
  <c r="I42" i="17"/>
  <c r="I39" i="17"/>
  <c r="I24" i="17"/>
  <c r="I28" i="17"/>
  <c r="I22" i="17"/>
  <c r="I35" i="17"/>
  <c r="I9" i="17"/>
  <c r="I14" i="17"/>
  <c r="I2" i="17"/>
  <c r="P4" i="17" s="1"/>
  <c r="I38" i="17"/>
  <c r="I27" i="17"/>
  <c r="I40" i="17"/>
  <c r="I18" i="17"/>
  <c r="I27" i="12"/>
  <c r="I26" i="12"/>
  <c r="I22" i="12"/>
  <c r="I25" i="12"/>
  <c r="I41" i="12"/>
  <c r="I34" i="12"/>
  <c r="I10" i="12"/>
  <c r="I18" i="12"/>
  <c r="I20" i="17"/>
  <c r="I36" i="17"/>
  <c r="I15" i="17"/>
  <c r="I5" i="17"/>
  <c r="I32" i="17"/>
  <c r="I10" i="17"/>
  <c r="I26" i="17"/>
  <c r="I4" i="17"/>
  <c r="Q6" i="17" s="1"/>
  <c r="R6" i="17" s="1"/>
  <c r="I12" i="17"/>
  <c r="I8" i="17"/>
  <c r="A52" i="16"/>
  <c r="B32" i="11"/>
  <c r="B37" i="11"/>
  <c r="Q4" i="12" l="1"/>
  <c r="R4" i="12" s="1"/>
  <c r="D4" i="10" s="1"/>
  <c r="Q4" i="17"/>
  <c r="R4" i="17" s="1"/>
  <c r="P6" i="17"/>
  <c r="G40" i="17" a="1"/>
  <c r="G40" i="17" s="1"/>
  <c r="H40" i="17" s="1"/>
  <c r="G17" i="12" a="1"/>
  <c r="G17" i="12" s="1"/>
  <c r="H17" i="12" s="1"/>
  <c r="G38" i="12" a="1"/>
  <c r="G38" i="12" s="1"/>
  <c r="H38" i="12" s="1"/>
  <c r="G32" i="12" a="1"/>
  <c r="G32" i="12" s="1"/>
  <c r="H32" i="12" s="1"/>
  <c r="G4" i="12" a="1"/>
  <c r="G4" i="12" s="1"/>
  <c r="H4" i="12" s="1"/>
  <c r="G37" i="12" a="1"/>
  <c r="G37" i="12" s="1"/>
  <c r="H37" i="12" s="1"/>
  <c r="G14" i="17" a="1"/>
  <c r="G14" i="17" s="1"/>
  <c r="H14" i="17" s="1"/>
  <c r="G34" i="17" a="1"/>
  <c r="G34" i="17" s="1"/>
  <c r="H34" i="17" s="1"/>
  <c r="G16" i="12" a="1"/>
  <c r="G16" i="12" s="1"/>
  <c r="H16" i="12" s="1"/>
  <c r="G25" i="17" a="1"/>
  <c r="G25" i="17" s="1"/>
  <c r="H25" i="17" s="1"/>
  <c r="G27" i="17" a="1"/>
  <c r="G27" i="17" s="1"/>
  <c r="H27" i="17" s="1"/>
  <c r="G24" i="17" a="1"/>
  <c r="G24" i="17" s="1"/>
  <c r="H24" i="17" s="1"/>
  <c r="G22" i="12" a="1"/>
  <c r="G22" i="12" s="1"/>
  <c r="H22" i="12" s="1"/>
  <c r="G19" i="17" a="1"/>
  <c r="G19" i="17" s="1"/>
  <c r="H19" i="17" s="1"/>
  <c r="G22" i="17" a="1"/>
  <c r="G22" i="17" s="1"/>
  <c r="H22" i="17" s="1"/>
  <c r="G40" i="12" a="1"/>
  <c r="G40" i="12" s="1"/>
  <c r="H40" i="12" s="1"/>
  <c r="G36" i="17" a="1"/>
  <c r="G36" i="17" s="1"/>
  <c r="H36" i="17" s="1"/>
  <c r="G9" i="17" a="1"/>
  <c r="G9" i="17" s="1"/>
  <c r="H9" i="17" s="1"/>
  <c r="G7" i="12" a="1"/>
  <c r="G7" i="12" s="1"/>
  <c r="H7" i="12" s="1"/>
  <c r="Q6" i="12"/>
  <c r="C6" i="10" s="1"/>
  <c r="G33" i="17" a="1"/>
  <c r="G33" i="17" s="1"/>
  <c r="H33" i="17" s="1"/>
  <c r="G18" i="17" a="1"/>
  <c r="G18" i="17" s="1"/>
  <c r="H18" i="17" s="1"/>
  <c r="Q5" i="17"/>
  <c r="R5" i="17" s="1"/>
  <c r="G42" i="17" a="1"/>
  <c r="G42" i="17" s="1"/>
  <c r="H42" i="17" s="1"/>
  <c r="G26" i="17" a="1"/>
  <c r="G26" i="17" s="1"/>
  <c r="H26" i="17" s="1"/>
  <c r="G15" i="17" a="1"/>
  <c r="G15" i="17" s="1"/>
  <c r="H15" i="17" s="1"/>
  <c r="G30" i="12" a="1"/>
  <c r="G30" i="12" s="1"/>
  <c r="H30" i="12" s="1"/>
  <c r="G28" i="17" a="1"/>
  <c r="G28" i="17" s="1"/>
  <c r="H28" i="17" s="1"/>
  <c r="G19" i="12" a="1"/>
  <c r="G19" i="12" s="1"/>
  <c r="H19" i="12" s="1"/>
  <c r="G24" i="12" a="1"/>
  <c r="G24" i="12" s="1"/>
  <c r="H24" i="12" s="1"/>
  <c r="G16" i="17" a="1"/>
  <c r="G16" i="17" s="1"/>
  <c r="H16" i="17" s="1"/>
  <c r="G41" i="17" a="1"/>
  <c r="G41" i="17" s="1"/>
  <c r="H41" i="17" s="1"/>
  <c r="G10" i="17" a="1"/>
  <c r="G10" i="17" s="1"/>
  <c r="H10" i="17" s="1"/>
  <c r="G9" i="12" a="1"/>
  <c r="G9" i="12" s="1"/>
  <c r="H9" i="12" s="1"/>
  <c r="G29" i="17" a="1"/>
  <c r="G29" i="17" s="1"/>
  <c r="H29" i="17" s="1"/>
  <c r="G43" i="12" a="1"/>
  <c r="G43" i="12" s="1"/>
  <c r="H43" i="12" s="1"/>
  <c r="G36" i="12" a="1"/>
  <c r="G36" i="12" s="1"/>
  <c r="H36" i="12" s="1"/>
  <c r="G11" i="17" a="1"/>
  <c r="G11" i="17" s="1"/>
  <c r="H11" i="17" s="1"/>
  <c r="G28" i="12" a="1"/>
  <c r="G28" i="12" s="1"/>
  <c r="H28" i="12" s="1"/>
  <c r="G2" i="12" a="1"/>
  <c r="G2" i="12" s="1"/>
  <c r="H2" i="12" s="1"/>
  <c r="G26" i="12" a="1"/>
  <c r="G26" i="12" s="1"/>
  <c r="H26" i="12" s="1"/>
  <c r="G34" i="12" a="1"/>
  <c r="G34" i="12" s="1"/>
  <c r="H34" i="12" s="1"/>
  <c r="G20" i="12" a="1"/>
  <c r="G20" i="12" s="1"/>
  <c r="H20" i="12" s="1"/>
  <c r="G21" i="12" a="1"/>
  <c r="G21" i="12" s="1"/>
  <c r="H21" i="12" s="1"/>
  <c r="G20" i="17" a="1"/>
  <c r="G20" i="17" s="1"/>
  <c r="H20" i="17" s="1"/>
  <c r="G2" i="17" a="1"/>
  <c r="G2" i="17" s="1"/>
  <c r="H2" i="17" s="1"/>
  <c r="G7" i="17" a="1"/>
  <c r="G7" i="17" s="1"/>
  <c r="H7" i="17" s="1"/>
  <c r="G21" i="17" a="1"/>
  <c r="G21" i="17" s="1"/>
  <c r="H21" i="17" s="1"/>
  <c r="G17" i="17" a="1"/>
  <c r="G17" i="17" s="1"/>
  <c r="H17" i="17" s="1"/>
  <c r="G31" i="12" a="1"/>
  <c r="G31" i="12" s="1"/>
  <c r="H31" i="12" s="1"/>
  <c r="G15" i="12" a="1"/>
  <c r="G15" i="12" s="1"/>
  <c r="H15" i="12" s="1"/>
  <c r="G12" i="12" a="1"/>
  <c r="G12" i="12" s="1"/>
  <c r="H12" i="12" s="1"/>
  <c r="G41" i="12" a="1"/>
  <c r="G41" i="12" s="1"/>
  <c r="H41" i="12" s="1"/>
  <c r="G33" i="12" a="1"/>
  <c r="G33" i="12" s="1"/>
  <c r="H33" i="12" s="1"/>
  <c r="G3" i="12" a="1"/>
  <c r="G3" i="12" s="1"/>
  <c r="H3" i="12" s="1"/>
  <c r="G23" i="12" a="1"/>
  <c r="G23" i="12" s="1"/>
  <c r="H23" i="12" s="1"/>
  <c r="G35" i="12" a="1"/>
  <c r="G35" i="12" s="1"/>
  <c r="H35" i="12" s="1"/>
  <c r="G39" i="12" a="1"/>
  <c r="G39" i="12" s="1"/>
  <c r="H39" i="12" s="1"/>
  <c r="G11" i="12" a="1"/>
  <c r="G11" i="12" s="1"/>
  <c r="H11" i="12" s="1"/>
  <c r="G37" i="17" a="1"/>
  <c r="G37" i="17" s="1"/>
  <c r="H37" i="17" s="1"/>
  <c r="G30" i="17" a="1"/>
  <c r="G30" i="17" s="1"/>
  <c r="H30" i="17" s="1"/>
  <c r="G38" i="17" a="1"/>
  <c r="G38" i="17" s="1"/>
  <c r="H38" i="17" s="1"/>
  <c r="G35" i="17" a="1"/>
  <c r="G35" i="17" s="1"/>
  <c r="H35" i="17" s="1"/>
  <c r="G39" i="17" a="1"/>
  <c r="G39" i="17" s="1"/>
  <c r="H39" i="17" s="1"/>
  <c r="G10" i="12" a="1"/>
  <c r="G10" i="12" s="1"/>
  <c r="H10" i="12" s="1"/>
  <c r="G42" i="12" a="1"/>
  <c r="G42" i="12" s="1"/>
  <c r="H42" i="12" s="1"/>
  <c r="G27" i="12" a="1"/>
  <c r="G27" i="12" s="1"/>
  <c r="H27" i="12" s="1"/>
  <c r="G8" i="17" a="1"/>
  <c r="G8" i="17" s="1"/>
  <c r="H8" i="17" s="1"/>
  <c r="G32" i="17" a="1"/>
  <c r="G32" i="17" s="1"/>
  <c r="H32" i="17" s="1"/>
  <c r="G13" i="12" a="1"/>
  <c r="G13" i="12" s="1"/>
  <c r="H13" i="12" s="1"/>
  <c r="G25" i="12" a="1"/>
  <c r="G25" i="12" s="1"/>
  <c r="H25" i="12" s="1"/>
  <c r="G5" i="12" a="1"/>
  <c r="G5" i="12" s="1"/>
  <c r="H5" i="12" s="1"/>
  <c r="G6" i="12" a="1"/>
  <c r="G6" i="12" s="1"/>
  <c r="H6" i="12" s="1"/>
  <c r="G14" i="12" a="1"/>
  <c r="G14" i="12" s="1"/>
  <c r="H14" i="12" s="1"/>
  <c r="Q5" i="12"/>
  <c r="R5" i="12" s="1"/>
  <c r="D5" i="10" s="1"/>
  <c r="G29" i="12" a="1"/>
  <c r="G29" i="12" s="1"/>
  <c r="H29" i="12" s="1"/>
  <c r="G18" i="12" a="1"/>
  <c r="G18" i="12" s="1"/>
  <c r="H18" i="12" s="1"/>
  <c r="G8" i="12" a="1"/>
  <c r="G8" i="12" s="1"/>
  <c r="H8" i="12" s="1"/>
  <c r="G43" i="17" a="1"/>
  <c r="G43" i="17" s="1"/>
  <c r="H43" i="17" s="1"/>
  <c r="G12" i="17" a="1"/>
  <c r="G12" i="17" s="1"/>
  <c r="H12" i="17" s="1"/>
  <c r="G4" i="17" a="1"/>
  <c r="G4" i="17" s="1"/>
  <c r="H4" i="17" s="1"/>
  <c r="G5" i="17" a="1"/>
  <c r="G5" i="17" s="1"/>
  <c r="H5" i="17" s="1"/>
  <c r="G13" i="17" a="1"/>
  <c r="G13" i="17" s="1"/>
  <c r="H13" i="17" s="1"/>
  <c r="G23" i="17" a="1"/>
  <c r="G23" i="17" s="1"/>
  <c r="H23" i="17" s="1"/>
  <c r="G3" i="17" a="1"/>
  <c r="G3" i="17" s="1"/>
  <c r="H3" i="17" s="1"/>
  <c r="G6" i="17" a="1"/>
  <c r="G6" i="17" s="1"/>
  <c r="H6" i="17" s="1"/>
  <c r="G31" i="17" a="1"/>
  <c r="G31" i="17" s="1"/>
  <c r="H31" i="17" s="1"/>
  <c r="E25" i="14"/>
  <c r="W26" i="11" s="1"/>
  <c r="E37" i="14"/>
  <c r="W38" i="11" s="1"/>
  <c r="E43" i="14"/>
  <c r="W44" i="11" s="1"/>
  <c r="E31" i="14"/>
  <c r="W32" i="11" s="1"/>
  <c r="A53" i="16"/>
  <c r="B38" i="11"/>
  <c r="C4" i="10" l="1"/>
  <c r="E25" i="17"/>
  <c r="R6" i="12"/>
  <c r="D6" i="10" s="1"/>
  <c r="C5" i="10"/>
  <c r="E5" i="12"/>
  <c r="W6" i="3" s="1"/>
  <c r="E39" i="17"/>
  <c r="E14" i="17"/>
  <c r="E43" i="12"/>
  <c r="W49" i="3" s="1"/>
  <c r="V94" i="2" s="1"/>
  <c r="E42" i="12"/>
  <c r="W48" i="3" s="1"/>
  <c r="V93" i="2" s="1"/>
  <c r="E26" i="12"/>
  <c r="W31" i="3" s="1"/>
  <c r="E41" i="17"/>
  <c r="E7" i="17"/>
  <c r="E27" i="17"/>
  <c r="E8" i="12"/>
  <c r="E33" i="17"/>
  <c r="E25" i="12"/>
  <c r="W29" i="3" s="1"/>
  <c r="E16" i="12"/>
  <c r="W19" i="3" s="1"/>
  <c r="E5" i="17"/>
  <c r="E30" i="12"/>
  <c r="W35" i="3" s="1"/>
  <c r="E41" i="12"/>
  <c r="W47" i="3" s="1"/>
  <c r="V92" i="2" s="1"/>
  <c r="E32" i="12"/>
  <c r="W38" i="3" s="1"/>
  <c r="E17" i="17"/>
  <c r="E27" i="12"/>
  <c r="W32" i="3" s="1"/>
  <c r="E37" i="17"/>
  <c r="E24" i="12"/>
  <c r="W28" i="3" s="1"/>
  <c r="E6" i="12"/>
  <c r="W7" i="3" s="1"/>
  <c r="E12" i="12"/>
  <c r="W14" i="3" s="1"/>
  <c r="E19" i="12"/>
  <c r="W22" i="3" s="1"/>
  <c r="E40" i="12"/>
  <c r="W46" i="3" s="1"/>
  <c r="V91" i="2" s="1"/>
  <c r="E11" i="17"/>
  <c r="E28" i="12"/>
  <c r="W33" i="3" s="1"/>
  <c r="E18" i="12"/>
  <c r="W21" i="3" s="1"/>
  <c r="E20" i="12"/>
  <c r="E7" i="12"/>
  <c r="W8" i="3" s="1"/>
  <c r="E37" i="12"/>
  <c r="W43" i="3" s="1"/>
  <c r="E36" i="12"/>
  <c r="W42" i="3" s="1"/>
  <c r="E38" i="12"/>
  <c r="W44" i="3" s="1"/>
  <c r="E4" i="12"/>
  <c r="W5" i="3" s="1"/>
  <c r="E17" i="12"/>
  <c r="W20" i="3" s="1"/>
  <c r="E21" i="12"/>
  <c r="W25" i="3" s="1"/>
  <c r="E34" i="12"/>
  <c r="W40" i="3" s="1"/>
  <c r="E11" i="12"/>
  <c r="W13" i="3" s="1"/>
  <c r="E13" i="17"/>
  <c r="E42" i="17"/>
  <c r="E12" i="17"/>
  <c r="E4" i="17"/>
  <c r="E22" i="17"/>
  <c r="E10" i="17"/>
  <c r="E20" i="17"/>
  <c r="E16" i="17"/>
  <c r="E2" i="17"/>
  <c r="E43" i="17"/>
  <c r="E2" i="12"/>
  <c r="W3" i="3" s="1"/>
  <c r="E15" i="12"/>
  <c r="W18" i="3" s="1"/>
  <c r="E23" i="12"/>
  <c r="W27" i="3" s="1"/>
  <c r="E9" i="12"/>
  <c r="W11" i="3" s="1"/>
  <c r="E6" i="17"/>
  <c r="E30" i="17"/>
  <c r="E35" i="17"/>
  <c r="E29" i="17"/>
  <c r="E34" i="17"/>
  <c r="E40" i="17"/>
  <c r="E38" i="17"/>
  <c r="E32" i="17"/>
  <c r="E9" i="17"/>
  <c r="E15" i="17"/>
  <c r="E31" i="17"/>
  <c r="E31" i="12"/>
  <c r="W36" i="3" s="1"/>
  <c r="E13" i="12"/>
  <c r="W15" i="3" s="1"/>
  <c r="E29" i="12"/>
  <c r="W34" i="3" s="1"/>
  <c r="E35" i="12"/>
  <c r="W41" i="3" s="1"/>
  <c r="E39" i="12"/>
  <c r="W45" i="3" s="1"/>
  <c r="V89" i="2" s="1"/>
  <c r="E3" i="12"/>
  <c r="W4" i="3" s="1"/>
  <c r="E14" i="12"/>
  <c r="E22" i="12"/>
  <c r="W26" i="3" s="1"/>
  <c r="E33" i="12"/>
  <c r="W39" i="3" s="1"/>
  <c r="E10" i="12"/>
  <c r="W12" i="3" s="1"/>
  <c r="E19" i="17"/>
  <c r="E36" i="17"/>
  <c r="E24" i="17"/>
  <c r="E18" i="17"/>
  <c r="E28" i="17"/>
  <c r="E23" i="17"/>
  <c r="E8" i="17"/>
  <c r="E26" i="17"/>
  <c r="E21" i="17"/>
  <c r="E3" i="17"/>
  <c r="W37" i="3" l="1"/>
  <c r="W17" i="3"/>
  <c r="V32" i="2" s="1"/>
  <c r="W16" i="3"/>
  <c r="W10" i="3"/>
  <c r="W9" i="3"/>
  <c r="W24" i="3"/>
  <c r="V46" i="2" s="1"/>
  <c r="W23" i="3"/>
  <c r="V76" i="2"/>
  <c r="V66" i="2"/>
  <c r="V19" i="2"/>
  <c r="V37" i="2"/>
  <c r="V48" i="2"/>
  <c r="V49" i="2"/>
  <c r="S31" i="16" s="1"/>
  <c r="V35" i="2"/>
  <c r="V63" i="2"/>
  <c r="S32" i="16" s="1"/>
  <c r="V61" i="2"/>
  <c r="V64" i="2"/>
  <c r="V33" i="2"/>
  <c r="V21" i="2"/>
  <c r="V6" i="2"/>
  <c r="V9" i="2"/>
  <c r="V8" i="2"/>
  <c r="V60" i="2"/>
  <c r="V47" i="2"/>
  <c r="V36" i="2"/>
  <c r="V52" i="2"/>
  <c r="V22" i="2"/>
  <c r="V65" i="2"/>
  <c r="V20" i="2"/>
  <c r="V5" i="2"/>
  <c r="V23" i="2"/>
  <c r="V4" i="2"/>
  <c r="V77" i="2"/>
  <c r="V51" i="2"/>
  <c r="V34" i="2"/>
  <c r="V7" i="2"/>
  <c r="V6" i="19" l="1"/>
  <c r="V22" i="19"/>
  <c r="V18" i="2"/>
  <c r="V78" i="2"/>
  <c r="S22" i="16"/>
  <c r="W3" i="12"/>
  <c r="W3" i="17"/>
  <c r="V7" i="19" l="1"/>
  <c r="V79" i="2"/>
  <c r="V80" i="2" l="1"/>
  <c r="V88" i="2" l="1"/>
  <c r="V74" i="2" l="1"/>
  <c r="N22" i="11"/>
  <c r="O22" i="11" l="1"/>
  <c r="U54" i="2"/>
  <c r="R23" i="16" l="1"/>
  <c r="Y46" i="2"/>
  <c r="W53" i="2"/>
  <c r="V22" i="11"/>
  <c r="D21" i="14" s="1"/>
  <c r="T23" i="19" l="1"/>
  <c r="AA23" i="19" s="1"/>
  <c r="E7" i="7"/>
  <c r="X22" i="16"/>
  <c r="X30" i="16"/>
  <c r="X38" i="16"/>
  <c r="X19" i="16"/>
  <c r="X43" i="16"/>
  <c r="X23" i="16"/>
  <c r="X26" i="16"/>
  <c r="X16" i="16"/>
  <c r="X17" i="16"/>
  <c r="X9" i="16"/>
  <c r="X7" i="16"/>
  <c r="X24" i="16"/>
  <c r="X34" i="16"/>
  <c r="X44" i="16"/>
  <c r="X11" i="16"/>
  <c r="X39" i="16"/>
  <c r="X25" i="16"/>
  <c r="X32" i="16"/>
  <c r="X18" i="16"/>
  <c r="X36" i="16"/>
  <c r="X15" i="16"/>
  <c r="X5" i="16"/>
  <c r="X45" i="16"/>
  <c r="X28" i="16"/>
  <c r="X21" i="16"/>
  <c r="X33" i="16"/>
  <c r="X14" i="16"/>
  <c r="X6" i="16"/>
  <c r="X42" i="16"/>
  <c r="X4" i="16"/>
  <c r="X31" i="16"/>
  <c r="X41" i="16"/>
  <c r="X20" i="16"/>
  <c r="T22" i="19"/>
  <c r="AA22" i="19" s="1"/>
  <c r="I33" i="14"/>
  <c r="I5" i="14"/>
  <c r="I20" i="14"/>
  <c r="I6" i="14"/>
  <c r="I9" i="14"/>
  <c r="I37" i="14"/>
  <c r="I42" i="14"/>
  <c r="I35" i="14"/>
  <c r="I19" i="14"/>
  <c r="I24" i="14"/>
  <c r="I13" i="14"/>
  <c r="I31" i="14"/>
  <c r="I2" i="14"/>
  <c r="I41" i="14"/>
  <c r="I14" i="14"/>
  <c r="I36" i="14"/>
  <c r="I18" i="14"/>
  <c r="I17" i="14"/>
  <c r="I11" i="14"/>
  <c r="I26" i="14"/>
  <c r="I39" i="14"/>
  <c r="I40" i="14"/>
  <c r="I3" i="14"/>
  <c r="I4" i="14"/>
  <c r="I8" i="14"/>
  <c r="I21" i="14"/>
  <c r="I10" i="14"/>
  <c r="I32" i="14"/>
  <c r="I27" i="14"/>
  <c r="I28" i="14"/>
  <c r="I30" i="14"/>
  <c r="I29" i="14"/>
  <c r="I34" i="14"/>
  <c r="I38" i="14"/>
  <c r="I43" i="14"/>
  <c r="I25" i="14"/>
  <c r="I12" i="14"/>
  <c r="I22" i="14"/>
  <c r="I23" i="14"/>
  <c r="I7" i="14"/>
  <c r="I16" i="14"/>
  <c r="I15" i="14"/>
  <c r="T17" i="19"/>
  <c r="AA17" i="19" s="1"/>
  <c r="F7" i="7" l="1"/>
  <c r="G7" i="7"/>
  <c r="F4" i="7"/>
  <c r="F10" i="7"/>
  <c r="F6" i="7"/>
  <c r="F9" i="7"/>
  <c r="F5" i="7"/>
  <c r="F8" i="7"/>
  <c r="AB23" i="19"/>
  <c r="AB22" i="19"/>
  <c r="AB27" i="19"/>
  <c r="AB24" i="19"/>
  <c r="AB25" i="19"/>
  <c r="AB26" i="19"/>
  <c r="G23" i="14" a="1"/>
  <c r="G23" i="14" s="1"/>
  <c r="H23" i="14" s="1"/>
  <c r="G43" i="14" a="1"/>
  <c r="G43" i="14" s="1"/>
  <c r="H43" i="14" s="1"/>
  <c r="G10" i="14" a="1"/>
  <c r="G10" i="14" s="1"/>
  <c r="H10" i="14" s="1"/>
  <c r="G4" i="14" a="1"/>
  <c r="G4" i="14" s="1"/>
  <c r="H4" i="14" s="1"/>
  <c r="Q6" i="14"/>
  <c r="P6" i="14"/>
  <c r="B11" i="10" s="1"/>
  <c r="G36" i="14" a="1"/>
  <c r="G36" i="14" s="1"/>
  <c r="H36" i="14" s="1"/>
  <c r="G35" i="14" a="1"/>
  <c r="G35" i="14" s="1"/>
  <c r="H35" i="14" s="1"/>
  <c r="G15" i="14" a="1"/>
  <c r="G15" i="14" s="1"/>
  <c r="H15" i="14" s="1"/>
  <c r="G38" i="14" a="1"/>
  <c r="G38" i="14" s="1"/>
  <c r="H38" i="14" s="1"/>
  <c r="G21" i="14" a="1"/>
  <c r="G21" i="14" s="1"/>
  <c r="H21" i="14" s="1"/>
  <c r="Q5" i="14"/>
  <c r="P5" i="14"/>
  <c r="B10" i="10" s="1"/>
  <c r="G3" i="14" a="1"/>
  <c r="G3" i="14" s="1"/>
  <c r="H3" i="14" s="1"/>
  <c r="G14" i="14" a="1"/>
  <c r="G14" i="14" s="1"/>
  <c r="H14" i="14" s="1"/>
  <c r="G20" i="14" a="1"/>
  <c r="G20" i="14" s="1"/>
  <c r="H20" i="14" s="1"/>
  <c r="AB18" i="19"/>
  <c r="AB14" i="19"/>
  <c r="AB17" i="19"/>
  <c r="AB16" i="19"/>
  <c r="AB19" i="19"/>
  <c r="AB15" i="19"/>
  <c r="G12" i="14" a="1"/>
  <c r="G12" i="14" s="1"/>
  <c r="H12" i="14" s="1"/>
  <c r="G34" i="14" a="1"/>
  <c r="G34" i="14" s="1"/>
  <c r="H34" i="14" s="1"/>
  <c r="G27" i="14" a="1"/>
  <c r="G27" i="14" s="1"/>
  <c r="H27" i="14" s="1"/>
  <c r="G8" i="14" a="1"/>
  <c r="G8" i="14" s="1"/>
  <c r="H8" i="14" s="1"/>
  <c r="G40" i="14" a="1"/>
  <c r="G40" i="14" s="1"/>
  <c r="H40" i="14" s="1"/>
  <c r="G17" i="14" a="1"/>
  <c r="G17" i="14" s="1"/>
  <c r="H17" i="14" s="1"/>
  <c r="G41" i="14" a="1"/>
  <c r="G41" i="14" s="1"/>
  <c r="H41" i="14" s="1"/>
  <c r="G24" i="14" a="1"/>
  <c r="G24" i="14" s="1"/>
  <c r="H24" i="14" s="1"/>
  <c r="G37" i="14" a="1"/>
  <c r="G37" i="14" s="1"/>
  <c r="H37" i="14" s="1"/>
  <c r="G5" i="14" a="1"/>
  <c r="G5" i="14" s="1"/>
  <c r="H5" i="14" s="1"/>
  <c r="G30" i="14" a="1"/>
  <c r="G30" i="14" s="1"/>
  <c r="H30" i="14" s="1"/>
  <c r="G26" i="14" a="1"/>
  <c r="G26" i="14" s="1"/>
  <c r="H26" i="14" s="1"/>
  <c r="G31" i="14" a="1"/>
  <c r="G31" i="14" s="1"/>
  <c r="H31" i="14" s="1"/>
  <c r="G6" i="14" a="1"/>
  <c r="G6" i="14" s="1"/>
  <c r="H6" i="14" s="1"/>
  <c r="G22" i="14" a="1"/>
  <c r="G22" i="14" s="1"/>
  <c r="H22" i="14" s="1"/>
  <c r="G28" i="14" a="1"/>
  <c r="G28" i="14" s="1"/>
  <c r="H28" i="14" s="1"/>
  <c r="G11" i="14" a="1"/>
  <c r="G11" i="14" s="1"/>
  <c r="H11" i="14" s="1"/>
  <c r="G13" i="14" a="1"/>
  <c r="G13" i="14" s="1"/>
  <c r="H13" i="14" s="1"/>
  <c r="G42" i="14" a="1"/>
  <c r="G42" i="14" s="1"/>
  <c r="H42" i="14" s="1"/>
  <c r="G16" i="14" a="1"/>
  <c r="G16" i="14" s="1"/>
  <c r="H16" i="14" s="1"/>
  <c r="G7" i="14" a="1"/>
  <c r="G7" i="14" s="1"/>
  <c r="H7" i="14" s="1"/>
  <c r="G25" i="14" a="1"/>
  <c r="G25" i="14" s="1"/>
  <c r="H25" i="14" s="1"/>
  <c r="G29" i="14" a="1"/>
  <c r="G29" i="14" s="1"/>
  <c r="H29" i="14" s="1"/>
  <c r="G32" i="14" a="1"/>
  <c r="G32" i="14" s="1"/>
  <c r="H32" i="14" s="1"/>
  <c r="G39" i="14" a="1"/>
  <c r="G39" i="14" s="1"/>
  <c r="H39" i="14" s="1"/>
  <c r="G18" i="14" a="1"/>
  <c r="G18" i="14" s="1"/>
  <c r="H18" i="14" s="1"/>
  <c r="Q4" i="14"/>
  <c r="G2" i="14" a="1"/>
  <c r="G2" i="14" s="1"/>
  <c r="H2" i="14" s="1"/>
  <c r="P4" i="14"/>
  <c r="B9" i="10" s="1"/>
  <c r="G19" i="14" a="1"/>
  <c r="G19" i="14" s="1"/>
  <c r="H19" i="14" s="1"/>
  <c r="G9" i="14" a="1"/>
  <c r="G9" i="14" s="1"/>
  <c r="H9" i="14" s="1"/>
  <c r="G33" i="14" a="1"/>
  <c r="G33" i="14" s="1"/>
  <c r="H33" i="14" s="1"/>
  <c r="H7" i="7" l="1"/>
  <c r="H5" i="7"/>
  <c r="H4" i="7"/>
  <c r="H6" i="7"/>
  <c r="H10" i="7"/>
  <c r="H9" i="7"/>
  <c r="H8" i="7"/>
  <c r="E11" i="14"/>
  <c r="W12" i="11" s="1"/>
  <c r="E42" i="14"/>
  <c r="W43" i="11" s="1"/>
  <c r="E17" i="14"/>
  <c r="W18" i="11" s="1"/>
  <c r="E10" i="14"/>
  <c r="W11" i="11" s="1"/>
  <c r="E14" i="14"/>
  <c r="W15" i="11" s="1"/>
  <c r="E5" i="14"/>
  <c r="W6" i="11" s="1"/>
  <c r="E6" i="14"/>
  <c r="W7" i="11" s="1"/>
  <c r="E32" i="14"/>
  <c r="W33" i="11" s="1"/>
  <c r="E13" i="14"/>
  <c r="W14" i="11" s="1"/>
  <c r="E8" i="14"/>
  <c r="W9" i="11" s="1"/>
  <c r="E38" i="14"/>
  <c r="W39" i="11" s="1"/>
  <c r="E27" i="14"/>
  <c r="W28" i="11" s="1"/>
  <c r="E30" i="14"/>
  <c r="W31" i="11" s="1"/>
  <c r="E24" i="14"/>
  <c r="W25" i="11" s="1"/>
  <c r="E41" i="14"/>
  <c r="W42" i="11" s="1"/>
  <c r="E35" i="14"/>
  <c r="W36" i="11" s="1"/>
  <c r="E40" i="14"/>
  <c r="W41" i="11" s="1"/>
  <c r="E15" i="14"/>
  <c r="W16" i="11" s="1"/>
  <c r="E9" i="14"/>
  <c r="W10" i="11" s="1"/>
  <c r="E3" i="14"/>
  <c r="W4" i="11" s="1"/>
  <c r="E39" i="14"/>
  <c r="W40" i="11" s="1"/>
  <c r="E29" i="14"/>
  <c r="W30" i="11" s="1"/>
  <c r="E36" i="14"/>
  <c r="W37" i="11" s="1"/>
  <c r="E16" i="14"/>
  <c r="W17" i="11" s="1"/>
  <c r="E22" i="14"/>
  <c r="W23" i="11" s="1"/>
  <c r="E12" i="14"/>
  <c r="W13" i="11" s="1"/>
  <c r="E28" i="14"/>
  <c r="W29" i="11" s="1"/>
  <c r="E2" i="14"/>
  <c r="E20" i="14"/>
  <c r="W21" i="11" s="1"/>
  <c r="E19" i="14"/>
  <c r="W20" i="11" s="1"/>
  <c r="E26" i="14"/>
  <c r="W27" i="11" s="1"/>
  <c r="E33" i="14"/>
  <c r="W34" i="11" s="1"/>
  <c r="E7" i="14"/>
  <c r="W8" i="11" s="1"/>
  <c r="E23" i="14"/>
  <c r="W24" i="11" s="1"/>
  <c r="E4" i="14"/>
  <c r="W5" i="11" s="1"/>
  <c r="E34" i="14"/>
  <c r="W35" i="11" s="1"/>
  <c r="E18" i="14"/>
  <c r="W19" i="11" s="1"/>
  <c r="E21" i="14"/>
  <c r="W22" i="11" s="1"/>
  <c r="C11" i="10"/>
  <c r="R6" i="14"/>
  <c r="D11" i="10" s="1"/>
  <c r="C9" i="10"/>
  <c r="R4" i="14"/>
  <c r="D9" i="10" s="1"/>
  <c r="C10" i="10"/>
  <c r="R5" i="14"/>
  <c r="D10" i="10" s="1"/>
  <c r="W3" i="11" l="1"/>
  <c r="W3" i="14"/>
  <c r="Z74" i="2"/>
  <c r="Z46" i="2"/>
  <c r="Z32" i="2"/>
  <c r="Z60" i="2"/>
  <c r="Z88" i="2"/>
  <c r="Z18" i="2"/>
  <c r="Z7" i="19" s="1"/>
  <c r="Z4" i="2"/>
  <c r="Z6" i="19" s="1"/>
</calcChain>
</file>

<file path=xl/sharedStrings.xml><?xml version="1.0" encoding="utf-8"?>
<sst xmlns="http://schemas.openxmlformats.org/spreadsheetml/2006/main" count="1563" uniqueCount="452">
  <si>
    <t>№ п./п.</t>
  </si>
  <si>
    <t>Лет</t>
  </si>
  <si>
    <t>Нагр. номер</t>
  </si>
  <si>
    <t>Пол</t>
  </si>
  <si>
    <t>Команда</t>
  </si>
  <si>
    <t>Бег 30 м</t>
  </si>
  <si>
    <t>Бег                     1000-3000 м</t>
  </si>
  <si>
    <t>Лыжи          3км, 5км</t>
  </si>
  <si>
    <t>Плавание 50 м</t>
  </si>
  <si>
    <t>Стрельба</t>
  </si>
  <si>
    <t>Прыжок в длину с места</t>
  </si>
  <si>
    <t>Подтягивание, сгибание рук</t>
  </si>
  <si>
    <t>Личный зачет</t>
  </si>
  <si>
    <t>Командный зачет</t>
  </si>
  <si>
    <t>Общекомандный зачет</t>
  </si>
  <si>
    <t>рез</t>
  </si>
  <si>
    <t>очки</t>
  </si>
  <si>
    <t>ФИО</t>
  </si>
  <si>
    <t>Брестская область</t>
  </si>
  <si>
    <t>Сумма очков</t>
  </si>
  <si>
    <t>Место</t>
  </si>
  <si>
    <t>Юноши</t>
  </si>
  <si>
    <t>Девушки</t>
  </si>
  <si>
    <t>Дата рождения</t>
  </si>
  <si>
    <t>М</t>
  </si>
  <si>
    <t>Результат</t>
  </si>
  <si>
    <t>Очки</t>
  </si>
  <si>
    <t>Лыжи                                 3км, 5км</t>
  </si>
  <si>
    <t>Плавание                     50 м</t>
  </si>
  <si>
    <t>Ф.И.О.</t>
  </si>
  <si>
    <t>Ж</t>
  </si>
  <si>
    <t>Среди юношей</t>
  </si>
  <si>
    <t>Среди девушек</t>
  </si>
  <si>
    <t>Победители соревнований</t>
  </si>
  <si>
    <t>Прыжок в длину с места (см)</t>
  </si>
  <si>
    <t>3000 м</t>
  </si>
  <si>
    <t>№пп</t>
  </si>
  <si>
    <t>порядок присвоения</t>
  </si>
  <si>
    <t>№ПП набора</t>
  </si>
  <si>
    <t>набрал  очков</t>
  </si>
  <si>
    <t>порядок места</t>
  </si>
  <si>
    <t>Среди девушке</t>
  </si>
  <si>
    <t>Стрельба (очков)</t>
  </si>
  <si>
    <t>1.00,0</t>
  </si>
  <si>
    <t>1.05,0</t>
  </si>
  <si>
    <t>1.10,0</t>
  </si>
  <si>
    <t>1.15,0</t>
  </si>
  <si>
    <t>1.20,0</t>
  </si>
  <si>
    <t>0,28,001</t>
  </si>
  <si>
    <t>0,29,001</t>
  </si>
  <si>
    <t>0,36,001</t>
  </si>
  <si>
    <t>0,37,001</t>
  </si>
  <si>
    <t>0,32,501</t>
  </si>
  <si>
    <t>0,35,501</t>
  </si>
  <si>
    <t>0,38,001</t>
  </si>
  <si>
    <t>0,39,001</t>
  </si>
  <si>
    <t>0,40,001</t>
  </si>
  <si>
    <t>0,41,001</t>
  </si>
  <si>
    <t>0,42,001</t>
  </si>
  <si>
    <t>0,43,001</t>
  </si>
  <si>
    <t>0,44,001</t>
  </si>
  <si>
    <t>0,45,001</t>
  </si>
  <si>
    <t>0,46,001</t>
  </si>
  <si>
    <t>0,47,001</t>
  </si>
  <si>
    <t>0,48,001</t>
  </si>
  <si>
    <t>0,49,001</t>
  </si>
  <si>
    <t>0,50,001</t>
  </si>
  <si>
    <t>0,51,001</t>
  </si>
  <si>
    <t>0,52,001</t>
  </si>
  <si>
    <t>0,53,001</t>
  </si>
  <si>
    <t>0,54,001</t>
  </si>
  <si>
    <t>0,55,001</t>
  </si>
  <si>
    <t>0,56,001</t>
  </si>
  <si>
    <t>0,57,001</t>
  </si>
  <si>
    <t>0,58,001</t>
  </si>
  <si>
    <t>0,59,001</t>
  </si>
  <si>
    <t>1,00,001</t>
  </si>
  <si>
    <t>1,05,001</t>
  </si>
  <si>
    <t>1,10,001</t>
  </si>
  <si>
    <t>1,15,001</t>
  </si>
  <si>
    <t>0,33,501</t>
  </si>
  <si>
    <t>1,16,00</t>
  </si>
  <si>
    <t>0,34,501</t>
  </si>
  <si>
    <t>0,36,501</t>
  </si>
  <si>
    <t>0,34,001</t>
  </si>
  <si>
    <t>0,35,001</t>
  </si>
  <si>
    <t>0,15,001</t>
  </si>
  <si>
    <t>0,31,501</t>
  </si>
  <si>
    <t>Бег 1000-3000 м</t>
  </si>
  <si>
    <t>Иванов Иван</t>
  </si>
  <si>
    <t>Пример заполнения таблицы</t>
  </si>
  <si>
    <t>Вся информация вводится в разделе "Сводный отчет"</t>
  </si>
  <si>
    <t>Для корректного вычисления победителя соревнований записывайте участников в соответствующие колонки их половому признаку</t>
  </si>
  <si>
    <t>Класс</t>
  </si>
  <si>
    <t>Лыжные гонки</t>
  </si>
  <si>
    <t xml:space="preserve">Бег </t>
  </si>
  <si>
    <t>Плавание (с)</t>
  </si>
  <si>
    <t>Сгибание и разгибание рук в упоре лежа (раз)</t>
  </si>
  <si>
    <t>1 км</t>
  </si>
  <si>
    <t>2 км</t>
  </si>
  <si>
    <t>3 км</t>
  </si>
  <si>
    <t xml:space="preserve">30 (м) </t>
  </si>
  <si>
    <t>25 м</t>
  </si>
  <si>
    <t>50 м</t>
  </si>
  <si>
    <t>14-15</t>
  </si>
  <si>
    <t>16-18</t>
  </si>
  <si>
    <t xml:space="preserve"> </t>
  </si>
  <si>
    <t>1.25,0</t>
  </si>
  <si>
    <t>11-13</t>
  </si>
  <si>
    <t>30 мертов</t>
  </si>
  <si>
    <t>стрельба</t>
  </si>
  <si>
    <t>Прыжок в длину с          места (см)</t>
  </si>
  <si>
    <t>Подтягивание (раз)</t>
  </si>
  <si>
    <t>1000 м</t>
  </si>
  <si>
    <t>1500 м</t>
  </si>
  <si>
    <t>1.30,0</t>
  </si>
  <si>
    <t>Купание</t>
  </si>
  <si>
    <t>Купинаие</t>
  </si>
  <si>
    <t>0,34,00</t>
  </si>
  <si>
    <t>0,12,501</t>
  </si>
  <si>
    <t>0,13,001</t>
  </si>
  <si>
    <t>0,13,501</t>
  </si>
  <si>
    <t>0,14,001</t>
  </si>
  <si>
    <t>0,14,501</t>
  </si>
  <si>
    <t>0,15,501</t>
  </si>
  <si>
    <t>0,16,001</t>
  </si>
  <si>
    <t>0,16,501</t>
  </si>
  <si>
    <t>0,17,001</t>
  </si>
  <si>
    <t>0,17,501</t>
  </si>
  <si>
    <t>0,18,001</t>
  </si>
  <si>
    <t>0,18,501</t>
  </si>
  <si>
    <t>0,19,001</t>
  </si>
  <si>
    <t>0,19,501</t>
  </si>
  <si>
    <t>0,20,001</t>
  </si>
  <si>
    <t>0,20,501</t>
  </si>
  <si>
    <t>0,21,001</t>
  </si>
  <si>
    <t>0,22,001</t>
  </si>
  <si>
    <t>0,21,501</t>
  </si>
  <si>
    <t>0,22,501</t>
  </si>
  <si>
    <t>0,23,001</t>
  </si>
  <si>
    <t>0,23,501</t>
  </si>
  <si>
    <t>0,24,001</t>
  </si>
  <si>
    <t>0,24,501</t>
  </si>
  <si>
    <t>0,25,001</t>
  </si>
  <si>
    <t>0,25,501</t>
  </si>
  <si>
    <t>0,26,001</t>
  </si>
  <si>
    <t>0,26,501</t>
  </si>
  <si>
    <t>0,27,001</t>
  </si>
  <si>
    <t>0,27,501</t>
  </si>
  <si>
    <t>0,28,501</t>
  </si>
  <si>
    <t>0,29,501</t>
  </si>
  <si>
    <t>0,30,001</t>
  </si>
  <si>
    <t>0,30,501</t>
  </si>
  <si>
    <t>0,31,001</t>
  </si>
  <si>
    <t>0,32,001</t>
  </si>
  <si>
    <t>0,33,001</t>
  </si>
  <si>
    <t>0,37,501</t>
  </si>
  <si>
    <t>0,38,501</t>
  </si>
  <si>
    <t>0,39,501</t>
  </si>
  <si>
    <t>0,40,501</t>
  </si>
  <si>
    <t>0,41,501</t>
  </si>
  <si>
    <t>0,12,001</t>
  </si>
  <si>
    <t>0,42,501</t>
  </si>
  <si>
    <t>0,43,501</t>
  </si>
  <si>
    <t>0,44,501</t>
  </si>
  <si>
    <t>1,20,001</t>
  </si>
  <si>
    <t>1,25,001</t>
  </si>
  <si>
    <t>1,30,001</t>
  </si>
  <si>
    <t>0,42,011</t>
  </si>
  <si>
    <t>0,41,511</t>
  </si>
  <si>
    <t>1,30,011</t>
  </si>
  <si>
    <t>0,05,001</t>
  </si>
  <si>
    <t>0,45,501</t>
  </si>
  <si>
    <t>0,46,501</t>
  </si>
  <si>
    <t>0,47,501</t>
  </si>
  <si>
    <t>0,48,501</t>
  </si>
  <si>
    <t>0,49,501</t>
  </si>
  <si>
    <t>0,02,001</t>
  </si>
  <si>
    <t>0,45,011</t>
  </si>
  <si>
    <t>0,43,011</t>
  </si>
  <si>
    <t>1,25,011</t>
  </si>
  <si>
    <t>Плавание                     25,50 м</t>
  </si>
  <si>
    <t>Прыжек в длинну с метста</t>
  </si>
  <si>
    <t>Бег 1000, 1500, 3000</t>
  </si>
  <si>
    <t>Бег 1000, 1000, 1500</t>
  </si>
  <si>
    <t xml:space="preserve"> 5 класс Юноши</t>
  </si>
  <si>
    <t>6 класс Юноши</t>
  </si>
  <si>
    <t>7 Класс Юноши</t>
  </si>
  <si>
    <t>8 Класс Юноши</t>
  </si>
  <si>
    <t>9 Класс Юноши</t>
  </si>
  <si>
    <t>10 Класс Юноши</t>
  </si>
  <si>
    <t>11 Класс Юноши</t>
  </si>
  <si>
    <t>11 Класс Девушки</t>
  </si>
  <si>
    <t>Мес то</t>
  </si>
  <si>
    <t>Главный судья соревнований</t>
  </si>
  <si>
    <t>Главный секретарь соревнований</t>
  </si>
  <si>
    <t>Голякович И.В.</t>
  </si>
  <si>
    <t>Кочановский К.Ф.</t>
  </si>
  <si>
    <t>Неактуально</t>
  </si>
  <si>
    <t>Переделать</t>
  </si>
  <si>
    <t>Готово</t>
  </si>
  <si>
    <t>1,00,0</t>
  </si>
  <si>
    <t>1,05,0</t>
  </si>
  <si>
    <t>1,10,0</t>
  </si>
  <si>
    <t>1,15,0</t>
  </si>
  <si>
    <t>1,20,0</t>
  </si>
  <si>
    <t>1,25,0</t>
  </si>
  <si>
    <t>1,30,0</t>
  </si>
  <si>
    <t>0,12,50</t>
  </si>
  <si>
    <t>1.30,1</t>
  </si>
  <si>
    <t>Брестская Область</t>
  </si>
  <si>
    <t>Витебская область</t>
  </si>
  <si>
    <t>Гомельская область</t>
  </si>
  <si>
    <t>Гродненская область</t>
  </si>
  <si>
    <t>Могилевская Область</t>
  </si>
  <si>
    <t>Минская область</t>
  </si>
  <si>
    <t>Главный секретарь</t>
  </si>
  <si>
    <t xml:space="preserve">Главный судья </t>
  </si>
  <si>
    <t>Итоговые результаты участия в реуспубликанских соревнованиях  среди девушек учащихся в учреждений общего среднего образования расположенных в сельской местности, по летнему многоборю "Здоровье" Государственного физкультурно-оздоровительного комплекса Республики Беларусь - 2023</t>
  </si>
  <si>
    <t>Итоговые результаты участия в реуспубликанских соревнованиях  среди юношей учащихся в учреждений общего среднего образования расположенных в сельской местности, по летнему многоборю "Здоровье" Государственного физкультурно-оздоровительного комплекса Республики Беларусь - 2023</t>
  </si>
  <si>
    <t>г. Минск</t>
  </si>
  <si>
    <t>Бег (с)</t>
  </si>
  <si>
    <t>Лыжная гонка 3 км (мин)</t>
  </si>
  <si>
    <t>Плавание 50 м (с)</t>
  </si>
  <si>
    <t xml:space="preserve">Сгибание и разгибание рук в упоре лежа </t>
  </si>
  <si>
    <t>30 м</t>
  </si>
  <si>
    <t xml:space="preserve">1000 м </t>
  </si>
  <si>
    <t xml:space="preserve">2000 м </t>
  </si>
  <si>
    <t>15-16</t>
  </si>
  <si>
    <t>17-30</t>
  </si>
  <si>
    <t>1.01,0</t>
  </si>
  <si>
    <t>1.02,0</t>
  </si>
  <si>
    <t>1.03,0</t>
  </si>
  <si>
    <t>1.04,0</t>
  </si>
  <si>
    <t>1.06,0</t>
  </si>
  <si>
    <t>1.07,0</t>
  </si>
  <si>
    <t>1.08,0</t>
  </si>
  <si>
    <t>1.09,0</t>
  </si>
  <si>
    <t>1.11,0</t>
  </si>
  <si>
    <t>1.12,0</t>
  </si>
  <si>
    <t>1.13,0</t>
  </si>
  <si>
    <t>1.14,0</t>
  </si>
  <si>
    <t>1.16,0</t>
  </si>
  <si>
    <t>1.17,0</t>
  </si>
  <si>
    <t>1.18,0</t>
  </si>
  <si>
    <t>1.19,0</t>
  </si>
  <si>
    <t>0,31,701</t>
  </si>
  <si>
    <t>0,31,901</t>
  </si>
  <si>
    <t>0,32,101</t>
  </si>
  <si>
    <t>0,32,301</t>
  </si>
  <si>
    <t>0,32,701</t>
  </si>
  <si>
    <t>0,32,901</t>
  </si>
  <si>
    <t>0,33,101</t>
  </si>
  <si>
    <t>0,33,301</t>
  </si>
  <si>
    <t>1,01,001</t>
  </si>
  <si>
    <t>1,02,001</t>
  </si>
  <si>
    <t>1,03,001</t>
  </si>
  <si>
    <t>1,04,001</t>
  </si>
  <si>
    <t>1,06,001</t>
  </si>
  <si>
    <t>1,07,001</t>
  </si>
  <si>
    <t>1,08,001</t>
  </si>
  <si>
    <t>1,09,001</t>
  </si>
  <si>
    <t>1,11,001</t>
  </si>
  <si>
    <t>1,12,001</t>
  </si>
  <si>
    <t>1,13,001</t>
  </si>
  <si>
    <t>1,14,001</t>
  </si>
  <si>
    <t>1,16,001</t>
  </si>
  <si>
    <t>1,17,001</t>
  </si>
  <si>
    <t>1,18,001</t>
  </si>
  <si>
    <t>1,19,001</t>
  </si>
  <si>
    <t>Лыжная гонка 5 км (мин)</t>
  </si>
  <si>
    <t>Подтягивание                       (раз)</t>
  </si>
  <si>
    <t>2000 м</t>
  </si>
  <si>
    <t>0,10,00</t>
  </si>
  <si>
    <t>Бег 1000, 2000</t>
  </si>
  <si>
    <t>0,28,201</t>
  </si>
  <si>
    <t>0,28,401</t>
  </si>
  <si>
    <t>0,28,601</t>
  </si>
  <si>
    <t>0,28,801</t>
  </si>
  <si>
    <t>0,29,301</t>
  </si>
  <si>
    <t>0,29,601</t>
  </si>
  <si>
    <t>0,29,901</t>
  </si>
  <si>
    <t>0,30,101</t>
  </si>
  <si>
    <t>0,30,701</t>
  </si>
  <si>
    <t>0,31,301</t>
  </si>
  <si>
    <t>0,33,701</t>
  </si>
  <si>
    <t>0,34,301</t>
  </si>
  <si>
    <t>0,34,901</t>
  </si>
  <si>
    <t>0,27,801</t>
  </si>
  <si>
    <t>1,05,001,001</t>
  </si>
  <si>
    <t>Гунаев Станислав</t>
  </si>
  <si>
    <t>Михолап Владислав</t>
  </si>
  <si>
    <t>Коваленко Александр</t>
  </si>
  <si>
    <t>Плехоткин Александр</t>
  </si>
  <si>
    <t>Крюков Владимир</t>
  </si>
  <si>
    <t>Мурзенок Алексей</t>
  </si>
  <si>
    <t>Новикова Карина</t>
  </si>
  <si>
    <t xml:space="preserve">Пипко Елена </t>
  </si>
  <si>
    <t>Евдокименко Диана</t>
  </si>
  <si>
    <t>Сенчило Анна</t>
  </si>
  <si>
    <t>Карчевская Дарья</t>
  </si>
  <si>
    <t>Гайдукевич Елизавета</t>
  </si>
  <si>
    <t>Львов Алексей</t>
  </si>
  <si>
    <t>Ярмолич Анатолий</t>
  </si>
  <si>
    <t>Паталей Александр</t>
  </si>
  <si>
    <t>Минаев Александр</t>
  </si>
  <si>
    <t>Белов Александр</t>
  </si>
  <si>
    <t>Санец Максим</t>
  </si>
  <si>
    <t>Рысевец Анастасия</t>
  </si>
  <si>
    <t>Санько Даша</t>
  </si>
  <si>
    <t>Судникова Анна</t>
  </si>
  <si>
    <t>Кодь Валерия</t>
  </si>
  <si>
    <t>Иванютенко Ирина</t>
  </si>
  <si>
    <t>Серяго Дарья</t>
  </si>
  <si>
    <t>Тырсов Артур</t>
  </si>
  <si>
    <t>Пушняков Роман</t>
  </si>
  <si>
    <t>Рак Даниил</t>
  </si>
  <si>
    <t>Бураков Никита</t>
  </si>
  <si>
    <t>Мартынов Никита</t>
  </si>
  <si>
    <t>Самсонов Антон</t>
  </si>
  <si>
    <t>Смагина Екатерина</t>
  </si>
  <si>
    <t>Меликова Эмилия</t>
  </si>
  <si>
    <t>Родина Ольга</t>
  </si>
  <si>
    <t>Большакова Татьяна</t>
  </si>
  <si>
    <t>Бондаркова Алина</t>
  </si>
  <si>
    <t>Помазова Дарья</t>
  </si>
  <si>
    <t>Сивохин Тимофей</t>
  </si>
  <si>
    <t>Урбанович Иван</t>
  </si>
  <si>
    <t>Мисюк Петр</t>
  </si>
  <si>
    <t>Тубелевич Артур</t>
  </si>
  <si>
    <t>Ольховик Егор</t>
  </si>
  <si>
    <t>Комар Александр</t>
  </si>
  <si>
    <t>Кастровская Диана</t>
  </si>
  <si>
    <t>Кулевич Валерия</t>
  </si>
  <si>
    <t>Салей Юлия</t>
  </si>
  <si>
    <t>Брецкая Анна</t>
  </si>
  <si>
    <t>Кулагина Анна</t>
  </si>
  <si>
    <t>Бандаловская Вероника</t>
  </si>
  <si>
    <t>Сакольчик Никита</t>
  </si>
  <si>
    <t>Ленко Евгений</t>
  </si>
  <si>
    <t>Егоров Панкрат</t>
  </si>
  <si>
    <t>Нелюб Никита</t>
  </si>
  <si>
    <t>Чернышев Александр</t>
  </si>
  <si>
    <t>Домкин Иван</t>
  </si>
  <si>
    <t>Шапавалова Карина</t>
  </si>
  <si>
    <t>Рыжова Екатерина</t>
  </si>
  <si>
    <t>Малова Полина</t>
  </si>
  <si>
    <t>Слабко Елизавета</t>
  </si>
  <si>
    <t>Савченко Виктория</t>
  </si>
  <si>
    <t>Ярутич Диана</t>
  </si>
  <si>
    <t>Степанеев Егор</t>
  </si>
  <si>
    <t>Конев Александр</t>
  </si>
  <si>
    <t>Скречко Дмитрий</t>
  </si>
  <si>
    <t>Зайцев Сергей</t>
  </si>
  <si>
    <t>Суправновский Владимир</t>
  </si>
  <si>
    <t>Иванов Илья</t>
  </si>
  <si>
    <t>Зуборева Рената-Ксения</t>
  </si>
  <si>
    <t>Заяц Юлия</t>
  </si>
  <si>
    <t>Соломыкина Марьяна</t>
  </si>
  <si>
    <t>Ярченко Эльвира</t>
  </si>
  <si>
    <t xml:space="preserve">Ляхова Дарья </t>
  </si>
  <si>
    <t>Пушнина Алина</t>
  </si>
  <si>
    <t>Повзун Александр</t>
  </si>
  <si>
    <t>Богатыревич Максим</t>
  </si>
  <si>
    <t>Снежко Андрей</t>
  </si>
  <si>
    <t>Салей Ростислав</t>
  </si>
  <si>
    <t>Максимович Роман</t>
  </si>
  <si>
    <t>Романюк Евгений</t>
  </si>
  <si>
    <t>Протасевич Кристина</t>
  </si>
  <si>
    <t>Пацукевич Екатерина</t>
  </si>
  <si>
    <t>Олиферчук Александра</t>
  </si>
  <si>
    <t>Тарелко Елизавета</t>
  </si>
  <si>
    <t>Юнчик Марина</t>
  </si>
  <si>
    <t>Сахнюк Анна</t>
  </si>
  <si>
    <t>1,15,1</t>
  </si>
  <si>
    <t>0,51,8</t>
  </si>
  <si>
    <t>0,45,3</t>
  </si>
  <si>
    <t>0,52,4</t>
  </si>
  <si>
    <t>1,01,3</t>
  </si>
  <si>
    <t>1,02,7</t>
  </si>
  <si>
    <t>0,48,7</t>
  </si>
  <si>
    <t>0,53,1</t>
  </si>
  <si>
    <t>0,59,7</t>
  </si>
  <si>
    <t>0,42,1</t>
  </si>
  <si>
    <t>-</t>
  </si>
  <si>
    <t>0,51,2</t>
  </si>
  <si>
    <t>1,07,8</t>
  </si>
  <si>
    <t>0,53,5</t>
  </si>
  <si>
    <t>0,44,2</t>
  </si>
  <si>
    <t>0,37,3</t>
  </si>
  <si>
    <t>0,59,8</t>
  </si>
  <si>
    <t>0,50,8</t>
  </si>
  <si>
    <t>0,29,1</t>
  </si>
  <si>
    <t>0,40,9</t>
  </si>
  <si>
    <t>0,41,3</t>
  </si>
  <si>
    <t>0,51,6</t>
  </si>
  <si>
    <t>0,40,5</t>
  </si>
  <si>
    <t>0,45,8</t>
  </si>
  <si>
    <t>0,37,2</t>
  </si>
  <si>
    <t>0,39,0</t>
  </si>
  <si>
    <t>0,59,3</t>
  </si>
  <si>
    <t>0,40,2</t>
  </si>
  <si>
    <t>1,04,2</t>
  </si>
  <si>
    <t>0,37,8</t>
  </si>
  <si>
    <t>0,43,2</t>
  </si>
  <si>
    <t>0,52,1</t>
  </si>
  <si>
    <t>0,34,9</t>
  </si>
  <si>
    <t>0,58,5</t>
  </si>
  <si>
    <t>0,43,0</t>
  </si>
  <si>
    <t>0,42,5</t>
  </si>
  <si>
    <t>0,34,3</t>
  </si>
  <si>
    <t>0,45,7</t>
  </si>
  <si>
    <t>0,36,6</t>
  </si>
  <si>
    <t>0,28,5</t>
  </si>
  <si>
    <t>0,34,5</t>
  </si>
  <si>
    <t>0,34,0</t>
  </si>
  <si>
    <t>0,45,4</t>
  </si>
  <si>
    <t>0,35,2</t>
  </si>
  <si>
    <t>0,38,3</t>
  </si>
  <si>
    <t>0,28,3</t>
  </si>
  <si>
    <t>0,31,2</t>
  </si>
  <si>
    <t>0,42,0</t>
  </si>
  <si>
    <t>0,26,9</t>
  </si>
  <si>
    <t>0,46,1</t>
  </si>
  <si>
    <t>0,39,4</t>
  </si>
  <si>
    <t>0,38,9</t>
  </si>
  <si>
    <t>0,31,4</t>
  </si>
  <si>
    <t>0,31,1</t>
  </si>
  <si>
    <t>0,32,7</t>
  </si>
  <si>
    <t>0,32,9</t>
  </si>
  <si>
    <t>0,41,2</t>
  </si>
  <si>
    <t>0,52,6</t>
  </si>
  <si>
    <t>0,36,9</t>
  </si>
  <si>
    <t>0,36,3</t>
  </si>
  <si>
    <t>0,44,3</t>
  </si>
  <si>
    <t>0,59,2</t>
  </si>
  <si>
    <t>0,38,6</t>
  </si>
  <si>
    <t>0,33,5</t>
  </si>
  <si>
    <t>0,26,8</t>
  </si>
  <si>
    <t>0,36,1</t>
  </si>
  <si>
    <t>0,32,5</t>
  </si>
  <si>
    <t>0,32,1</t>
  </si>
  <si>
    <t>0,33,2</t>
  </si>
  <si>
    <t>0,30,7</t>
  </si>
  <si>
    <t>0,31,7</t>
  </si>
  <si>
    <t>0,33,8</t>
  </si>
  <si>
    <t>0,33,6</t>
  </si>
  <si>
    <t>0,35,5</t>
  </si>
  <si>
    <t>0,35,3</t>
  </si>
  <si>
    <t>Итоговые результаты участия в реуспубликанских соревнованиях  среди девушек обучающихся в колледжах, по летнему многоборю "Здоровье" Государственного физкультурно-оздоровительного комплекса Республики Беларусь - 2023</t>
  </si>
  <si>
    <t>Итоговые результаты участия в реуспубликанских соревнованиях  среди юношей обучающихся колледжей, по летнему многоборю "Здоровье" Государственного физкультурно-оздоровительного комплекса Республики Беларусь - 2023</t>
  </si>
  <si>
    <t>Итоговые результаты участия в республиканских соревнованиях  среди обучающихся колледжей по летнему многоборю "Здоровье" Государственного физкультурно-оздоровительного комплекса Республики Беларусь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</si>
</sst>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h:mm:ss;@"/>
    <numFmt numFmtId="167" formatCode="mm:ss.0;@"/>
  </numFmts>
  <fonts count="4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u/>
      <sz val="20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8"/>
      <color indexed="8"/>
      <name val="Calibri"/>
      <family val="2"/>
    </font>
    <font>
      <sz val="2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4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Calibri"/>
      <family val="2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28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6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00">
    <xf numFmtId="0" fontId="0" fillId="0" borderId="0" xfId="0"/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1" fontId="6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7" xfId="0" applyFont="1" applyFill="1" applyBorder="1" applyAlignment="1" applyProtection="1">
      <alignment horizontal="center" vertical="center" wrapText="1"/>
      <protection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1" fontId="6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17" xfId="0" applyFont="1" applyFill="1" applyBorder="1" applyAlignment="1" applyProtection="1">
      <alignment horizontal="center" vertical="center" wrapText="1"/>
      <protection hidden="1"/>
    </xf>
    <xf numFmtId="0" fontId="7" fillId="4" borderId="18" xfId="0" applyFont="1" applyFill="1" applyBorder="1" applyAlignment="1" applyProtection="1">
      <alignment horizontal="center" vertical="center" wrapText="1"/>
      <protection hidden="1"/>
    </xf>
    <xf numFmtId="1" fontId="6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8" fillId="5" borderId="13" xfId="0" applyFont="1" applyFill="1" applyBorder="1" applyAlignment="1" applyProtection="1">
      <alignment horizontal="center" vertical="center"/>
      <protection hidden="1"/>
    </xf>
    <xf numFmtId="14" fontId="4" fillId="0" borderId="22" xfId="0" applyNumberFormat="1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0" fontId="3" fillId="2" borderId="23" xfId="0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3" fillId="3" borderId="8" xfId="0" applyFont="1" applyFill="1" applyBorder="1" applyAlignment="1" applyProtection="1">
      <alignment horizontal="left" vertical="center" wrapText="1"/>
      <protection hidden="1"/>
    </xf>
    <xf numFmtId="0" fontId="3" fillId="2" borderId="22" xfId="0" applyFont="1" applyFill="1" applyBorder="1" applyAlignment="1" applyProtection="1">
      <alignment horizontal="left" vertical="center" wrapText="1"/>
      <protection hidden="1"/>
    </xf>
    <xf numFmtId="0" fontId="3" fillId="2" borderId="24" xfId="0" applyFont="1" applyFill="1" applyBorder="1" applyAlignment="1" applyProtection="1">
      <alignment horizontal="left" vertical="center" wrapText="1"/>
      <protection hidden="1"/>
    </xf>
    <xf numFmtId="0" fontId="3" fillId="3" borderId="24" xfId="0" applyFont="1" applyFill="1" applyBorder="1" applyAlignment="1" applyProtection="1">
      <alignment horizontal="left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22" xfId="0" applyFont="1" applyFill="1" applyBorder="1" applyAlignment="1" applyProtection="1">
      <alignment horizontal="center" vertical="center" wrapText="1"/>
      <protection hidden="1"/>
    </xf>
    <xf numFmtId="0" fontId="3" fillId="2" borderId="24" xfId="0" applyFont="1" applyFill="1" applyBorder="1" applyAlignment="1" applyProtection="1">
      <alignment horizontal="center" vertical="center" wrapText="1"/>
      <protection hidden="1"/>
    </xf>
    <xf numFmtId="0" fontId="3" fillId="3" borderId="24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3" fillId="3" borderId="25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left" vertical="center" wrapText="1"/>
      <protection hidden="1"/>
    </xf>
    <xf numFmtId="0" fontId="3" fillId="3" borderId="26" xfId="0" applyFont="1" applyFill="1" applyBorder="1" applyAlignment="1" applyProtection="1">
      <alignment horizontal="left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26" xfId="0" applyFont="1" applyFill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center" vertical="center" wrapText="1"/>
      <protection hidden="1"/>
    </xf>
    <xf numFmtId="0" fontId="3" fillId="3" borderId="27" xfId="0" applyFont="1" applyFill="1" applyBorder="1" applyAlignment="1" applyProtection="1">
      <alignment horizontal="center" vertical="center" wrapText="1"/>
      <protection hidden="1"/>
    </xf>
    <xf numFmtId="0" fontId="3" fillId="3" borderId="28" xfId="0" applyFont="1" applyFill="1" applyBorder="1" applyAlignment="1" applyProtection="1">
      <alignment horizontal="center" vertical="center" wrapText="1"/>
      <protection hidden="1"/>
    </xf>
    <xf numFmtId="0" fontId="3" fillId="3" borderId="29" xfId="0" applyFont="1" applyFill="1" applyBorder="1" applyAlignment="1" applyProtection="1">
      <alignment horizontal="center" vertical="center" wrapText="1"/>
      <protection hidden="1"/>
    </xf>
    <xf numFmtId="0" fontId="3" fillId="2" borderId="17" xfId="0" applyFont="1" applyFill="1" applyBorder="1" applyAlignment="1" applyProtection="1">
      <alignment horizontal="center" vertical="center" wrapText="1"/>
      <protection hidden="1"/>
    </xf>
    <xf numFmtId="0" fontId="3" fillId="2" borderId="18" xfId="0" applyFont="1" applyFill="1" applyBorder="1" applyAlignment="1" applyProtection="1">
      <alignment horizontal="left" vertical="center" wrapText="1"/>
      <protection hidden="1"/>
    </xf>
    <xf numFmtId="0" fontId="3" fillId="2" borderId="30" xfId="0" applyFont="1" applyFill="1" applyBorder="1" applyAlignment="1" applyProtection="1">
      <alignment horizontal="left" vertical="center" wrapText="1"/>
      <protection hidden="1"/>
    </xf>
    <xf numFmtId="0" fontId="3" fillId="2" borderId="18" xfId="0" applyFont="1" applyFill="1" applyBorder="1" applyAlignment="1" applyProtection="1">
      <alignment horizontal="center" vertical="center" wrapText="1"/>
      <protection hidden="1"/>
    </xf>
    <xf numFmtId="0" fontId="3" fillId="2" borderId="30" xfId="0" applyFont="1" applyFill="1" applyBorder="1" applyAlignment="1" applyProtection="1">
      <alignment horizontal="center" vertical="center" wrapText="1"/>
      <protection hidden="1"/>
    </xf>
    <xf numFmtId="0" fontId="3" fillId="2" borderId="31" xfId="0" applyFont="1" applyFill="1" applyBorder="1" applyAlignment="1" applyProtection="1">
      <alignment horizontal="center" vertical="center" wrapText="1"/>
      <protection hidden="1"/>
    </xf>
    <xf numFmtId="0" fontId="3" fillId="2" borderId="2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19" xfId="0" applyFont="1" applyFill="1" applyBorder="1" applyAlignment="1" applyProtection="1">
      <alignment horizontal="center" vertical="center" wrapText="1"/>
      <protection hidden="1"/>
    </xf>
    <xf numFmtId="0" fontId="3" fillId="3" borderId="32" xfId="0" applyFont="1" applyFill="1" applyBorder="1" applyAlignment="1" applyProtection="1">
      <alignment horizontal="center" vertical="center" wrapText="1"/>
      <protection hidden="1"/>
    </xf>
    <xf numFmtId="0" fontId="3" fillId="3" borderId="33" xfId="0" applyFont="1" applyFill="1" applyBorder="1" applyAlignment="1" applyProtection="1">
      <alignment horizontal="left" vertical="center" wrapText="1"/>
      <protection hidden="1"/>
    </xf>
    <xf numFmtId="0" fontId="3" fillId="3" borderId="34" xfId="0" applyFont="1" applyFill="1" applyBorder="1" applyAlignment="1" applyProtection="1">
      <alignment horizontal="left" vertical="center" wrapText="1"/>
      <protection hidden="1"/>
    </xf>
    <xf numFmtId="0" fontId="3" fillId="3" borderId="33" xfId="0" applyFont="1" applyFill="1" applyBorder="1" applyAlignment="1" applyProtection="1">
      <alignment horizontal="center" vertical="center" wrapText="1"/>
      <protection hidden="1"/>
    </xf>
    <xf numFmtId="0" fontId="3" fillId="3" borderId="34" xfId="0" applyFont="1" applyFill="1" applyBorder="1" applyAlignment="1" applyProtection="1">
      <alignment horizontal="center" vertical="center" wrapText="1"/>
      <protection hidden="1"/>
    </xf>
    <xf numFmtId="0" fontId="3" fillId="3" borderId="35" xfId="0" applyFont="1" applyFill="1" applyBorder="1" applyAlignment="1" applyProtection="1">
      <alignment horizontal="center" vertical="center" wrapText="1"/>
      <protection hidden="1"/>
    </xf>
    <xf numFmtId="0" fontId="3" fillId="3" borderId="36" xfId="0" applyFont="1" applyFill="1" applyBorder="1" applyAlignment="1" applyProtection="1">
      <alignment horizontal="center" vertical="center" wrapText="1"/>
      <protection hidden="1"/>
    </xf>
    <xf numFmtId="0" fontId="3" fillId="3" borderId="37" xfId="0" applyFont="1" applyFill="1" applyBorder="1" applyAlignment="1" applyProtection="1">
      <alignment horizontal="center" vertical="center" wrapText="1"/>
      <protection hidden="1"/>
    </xf>
    <xf numFmtId="0" fontId="3" fillId="3" borderId="38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>
      <alignment horizontal="left" vertical="center"/>
    </xf>
    <xf numFmtId="14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14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3" fillId="2" borderId="18" xfId="0" applyNumberFormat="1" applyFont="1" applyFill="1" applyBorder="1" applyAlignment="1" applyProtection="1">
      <alignment horizontal="center" vertical="center" wrapText="1"/>
      <protection hidden="1"/>
    </xf>
    <xf numFmtId="14" fontId="3" fillId="3" borderId="5" xfId="0" applyNumberFormat="1" applyFont="1" applyFill="1" applyBorder="1" applyAlignment="1" applyProtection="1">
      <alignment horizontal="center" vertical="center" wrapText="1"/>
      <protection hidden="1"/>
    </xf>
    <xf numFmtId="14" fontId="3" fillId="3" borderId="8" xfId="0" applyNumberFormat="1" applyFont="1" applyFill="1" applyBorder="1" applyAlignment="1" applyProtection="1">
      <alignment horizontal="center" vertical="center" wrapText="1"/>
      <protection hidden="1"/>
    </xf>
    <xf numFmtId="14" fontId="3" fillId="3" borderId="3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4" fillId="2" borderId="22" xfId="0" applyFont="1" applyFill="1" applyBorder="1" applyAlignment="1" applyProtection="1">
      <alignment horizontal="left" vertical="center"/>
      <protection hidden="1"/>
    </xf>
    <xf numFmtId="14" fontId="4" fillId="2" borderId="9" xfId="0" applyNumberFormat="1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24" xfId="0" applyFont="1" applyFill="1" applyBorder="1" applyAlignment="1" applyProtection="1">
      <alignment horizontal="left" vertical="center"/>
      <protection hidden="1"/>
    </xf>
    <xf numFmtId="14" fontId="4" fillId="2" borderId="8" xfId="0" applyNumberFormat="1" applyFont="1" applyFill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2" borderId="16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left" vertical="center"/>
      <protection hidden="1"/>
    </xf>
    <xf numFmtId="0" fontId="4" fillId="2" borderId="30" xfId="0" applyFont="1" applyFill="1" applyBorder="1" applyAlignment="1" applyProtection="1">
      <alignment horizontal="left" vertical="center"/>
      <protection hidden="1"/>
    </xf>
    <xf numFmtId="14" fontId="4" fillId="2" borderId="18" xfId="0" applyNumberFormat="1" applyFont="1" applyFill="1" applyBorder="1" applyAlignment="1" applyProtection="1">
      <alignment horizontal="center" vertical="center"/>
      <protection hidden="1"/>
    </xf>
    <xf numFmtId="0" fontId="4" fillId="2" borderId="30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31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3" borderId="25" xfId="0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left" vertical="center"/>
      <protection hidden="1"/>
    </xf>
    <xf numFmtId="0" fontId="4" fillId="3" borderId="26" xfId="0" applyFont="1" applyFill="1" applyBorder="1" applyAlignment="1" applyProtection="1">
      <alignment horizontal="left" vertical="center"/>
      <protection hidden="1"/>
    </xf>
    <xf numFmtId="14" fontId="4" fillId="3" borderId="5" xfId="0" applyNumberFormat="1" applyFont="1" applyFill="1" applyBorder="1" applyAlignment="1" applyProtection="1">
      <alignment horizontal="center" vertical="center"/>
      <protection hidden="1"/>
    </xf>
    <xf numFmtId="0" fontId="4" fillId="3" borderId="26" xfId="0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4" fillId="3" borderId="27" xfId="0" applyFont="1" applyFill="1" applyBorder="1" applyAlignment="1" applyProtection="1">
      <alignment horizontal="center" vertical="center"/>
      <protection hidden="1"/>
    </xf>
    <xf numFmtId="0" fontId="4" fillId="3" borderId="28" xfId="0" applyFont="1" applyFill="1" applyBorder="1" applyAlignment="1" applyProtection="1">
      <alignment horizontal="center" vertical="center"/>
      <protection hidden="1"/>
    </xf>
    <xf numFmtId="0" fontId="4" fillId="3" borderId="29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14" fontId="4" fillId="3" borderId="8" xfId="0" applyNumberFormat="1" applyFont="1" applyFill="1" applyBorder="1" applyAlignment="1" applyProtection="1">
      <alignment horizontal="center" vertical="center"/>
      <protection hidden="1"/>
    </xf>
    <xf numFmtId="0" fontId="4" fillId="3" borderId="24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14" xfId="0" applyFont="1" applyFill="1" applyBorder="1" applyAlignment="1" applyProtection="1">
      <alignment horizontal="center" vertical="center"/>
      <protection hidden="1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hidden="1"/>
    </xf>
    <xf numFmtId="1" fontId="2" fillId="5" borderId="35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36" xfId="0" applyFont="1" applyFill="1" applyBorder="1" applyAlignment="1" applyProtection="1">
      <alignment horizontal="center" vertical="center" wrapText="1"/>
      <protection hidden="1"/>
    </xf>
    <xf numFmtId="0" fontId="1" fillId="5" borderId="37" xfId="0" applyFont="1" applyFill="1" applyBorder="1" applyAlignment="1" applyProtection="1">
      <alignment horizontal="center" vertical="center" wrapText="1"/>
      <protection hidden="1"/>
    </xf>
    <xf numFmtId="0" fontId="1" fillId="5" borderId="35" xfId="0" applyFont="1" applyFill="1" applyBorder="1" applyAlignment="1" applyProtection="1">
      <alignment horizontal="center" vertical="center" wrapText="1"/>
      <protection hidden="1"/>
    </xf>
    <xf numFmtId="1" fontId="2" fillId="5" borderId="38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1" fontId="2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0" fontId="5" fillId="5" borderId="19" xfId="0" applyFont="1" applyFill="1" applyBorder="1" applyAlignment="1" applyProtection="1">
      <alignment horizontal="center" vertical="center" wrapText="1"/>
      <protection hidden="1"/>
    </xf>
    <xf numFmtId="0" fontId="5" fillId="5" borderId="31" xfId="0" applyFont="1" applyFill="1" applyBorder="1" applyAlignment="1" applyProtection="1">
      <alignment horizontal="center" vertical="center" wrapText="1"/>
      <protection hidden="1"/>
    </xf>
    <xf numFmtId="0" fontId="5" fillId="5" borderId="21" xfId="0" applyFont="1" applyFill="1" applyBorder="1" applyAlignment="1" applyProtection="1">
      <alignment horizontal="center" vertical="center" wrapText="1"/>
      <protection hidden="1"/>
    </xf>
    <xf numFmtId="14" fontId="9" fillId="6" borderId="39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38" xfId="0" applyFont="1" applyFill="1" applyBorder="1" applyAlignment="1" applyProtection="1">
      <alignment horizontal="center" vertical="center" wrapText="1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center" vertical="center"/>
      <protection hidden="1"/>
    </xf>
    <xf numFmtId="0" fontId="4" fillId="3" borderId="35" xfId="0" applyFont="1" applyFill="1" applyBorder="1" applyAlignment="1" applyProtection="1">
      <alignment horizontal="center" vertical="center"/>
      <protection hidden="1"/>
    </xf>
    <xf numFmtId="0" fontId="4" fillId="3" borderId="36" xfId="0" applyFont="1" applyFill="1" applyBorder="1" applyAlignment="1" applyProtection="1">
      <alignment horizontal="center" vertical="center"/>
      <protection hidden="1"/>
    </xf>
    <xf numFmtId="0" fontId="4" fillId="3" borderId="32" xfId="0" applyFont="1" applyFill="1" applyBorder="1" applyAlignment="1" applyProtection="1">
      <alignment horizontal="center" vertical="center"/>
      <protection hidden="1"/>
    </xf>
    <xf numFmtId="0" fontId="4" fillId="3" borderId="33" xfId="0" applyFont="1" applyFill="1" applyBorder="1" applyAlignment="1" applyProtection="1">
      <alignment horizontal="left" vertical="center"/>
      <protection hidden="1"/>
    </xf>
    <xf numFmtId="0" fontId="4" fillId="3" borderId="34" xfId="0" applyFont="1" applyFill="1" applyBorder="1" applyAlignment="1" applyProtection="1">
      <alignment horizontal="left" vertical="center"/>
      <protection hidden="1"/>
    </xf>
    <xf numFmtId="14" fontId="4" fillId="3" borderId="33" xfId="0" applyNumberFormat="1" applyFont="1" applyFill="1" applyBorder="1" applyAlignment="1" applyProtection="1">
      <alignment horizontal="center" vertical="center"/>
      <protection hidden="1"/>
    </xf>
    <xf numFmtId="0" fontId="4" fillId="3" borderId="34" xfId="0" applyFont="1" applyFill="1" applyBorder="1" applyAlignment="1" applyProtection="1">
      <alignment horizontal="center" vertical="center"/>
      <protection hidden="1"/>
    </xf>
    <xf numFmtId="0" fontId="4" fillId="3" borderId="33" xfId="0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center" vertical="center"/>
      <protection hidden="1"/>
    </xf>
    <xf numFmtId="0" fontId="4" fillId="3" borderId="38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 wrapText="1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7" fillId="0" borderId="41" xfId="0" applyFont="1" applyBorder="1" applyProtection="1">
      <protection hidden="1"/>
    </xf>
    <xf numFmtId="0" fontId="7" fillId="0" borderId="42" xfId="0" applyFont="1" applyBorder="1" applyProtection="1">
      <protection hidden="1"/>
    </xf>
    <xf numFmtId="0" fontId="0" fillId="0" borderId="0" xfId="0" applyNumberFormat="1" applyAlignment="1" applyProtection="1">
      <alignment horizontal="center" vertical="center" wrapText="1"/>
      <protection hidden="1"/>
    </xf>
    <xf numFmtId="0" fontId="7" fillId="0" borderId="0" xfId="0" applyNumberFormat="1" applyFont="1" applyAlignment="1" applyProtection="1">
      <alignment horizontal="center" vertical="center"/>
      <protection hidden="1"/>
    </xf>
    <xf numFmtId="0" fontId="11" fillId="5" borderId="36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hidden="1"/>
    </xf>
    <xf numFmtId="0" fontId="4" fillId="5" borderId="43" xfId="0" applyFont="1" applyFill="1" applyBorder="1" applyAlignment="1" applyProtection="1">
      <alignment horizontal="center" vertical="center" wrapText="1"/>
      <protection hidden="1"/>
    </xf>
    <xf numFmtId="0" fontId="4" fillId="5" borderId="21" xfId="0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44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horizontal="center" vertical="center" wrapText="1"/>
      <protection hidden="1"/>
    </xf>
    <xf numFmtId="0" fontId="4" fillId="0" borderId="45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1" xfId="0" applyNumberForma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7" fillId="0" borderId="1" xfId="0" applyNumberFormat="1" applyFont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Protection="1">
      <protection hidden="1"/>
    </xf>
    <xf numFmtId="0" fontId="13" fillId="0" borderId="46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49" fontId="2" fillId="5" borderId="37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0" xfId="0" applyNumberFormat="1" applyFont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2" fontId="12" fillId="4" borderId="47" xfId="0" applyNumberFormat="1" applyFont="1" applyFill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2" fillId="4" borderId="49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5" fillId="5" borderId="43" xfId="0" applyFont="1" applyFill="1" applyBorder="1" applyAlignment="1" applyProtection="1">
      <alignment horizontal="center" vertical="center" wrapText="1"/>
      <protection hidden="1"/>
    </xf>
    <xf numFmtId="0" fontId="15" fillId="5" borderId="21" xfId="0" applyFont="1" applyFill="1" applyBorder="1" applyAlignment="1" applyProtection="1">
      <alignment horizontal="center" vertical="center" wrapText="1"/>
      <protection hidden="1"/>
    </xf>
    <xf numFmtId="0" fontId="15" fillId="0" borderId="44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50" xfId="0" applyFont="1" applyBorder="1" applyAlignment="1" applyProtection="1">
      <alignment horizontal="center" vertical="center" wrapText="1"/>
      <protection hidden="1"/>
    </xf>
    <xf numFmtId="0" fontId="15" fillId="0" borderId="43" xfId="0" applyFont="1" applyBorder="1" applyAlignment="1" applyProtection="1">
      <alignment horizontal="center" vertical="center" wrapText="1"/>
      <protection hidden="1"/>
    </xf>
    <xf numFmtId="0" fontId="12" fillId="0" borderId="47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17" fontId="17" fillId="0" borderId="47" xfId="0" applyNumberFormat="1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6" fillId="0" borderId="0" xfId="0" applyFont="1"/>
    <xf numFmtId="0" fontId="12" fillId="4" borderId="46" xfId="0" applyFont="1" applyFill="1" applyBorder="1" applyAlignment="1">
      <alignment horizontal="center" vertical="center"/>
    </xf>
    <xf numFmtId="0" fontId="16" fillId="0" borderId="51" xfId="0" applyFont="1" applyBorder="1"/>
    <xf numFmtId="0" fontId="21" fillId="0" borderId="46" xfId="0" applyFont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8" fillId="0" borderId="0" xfId="0" applyFont="1"/>
    <xf numFmtId="0" fontId="12" fillId="0" borderId="49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57" xfId="0" applyBorder="1"/>
    <xf numFmtId="0" fontId="0" fillId="0" borderId="41" xfId="0" applyBorder="1"/>
    <xf numFmtId="0" fontId="12" fillId="0" borderId="42" xfId="0" applyFont="1" applyFill="1" applyBorder="1" applyAlignment="1">
      <alignment horizontal="center" vertical="center"/>
    </xf>
    <xf numFmtId="1" fontId="2" fillId="5" borderId="36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/>
    <xf numFmtId="164" fontId="26" fillId="5" borderId="37" xfId="0" applyNumberFormat="1" applyFont="1" applyFill="1" applyBorder="1" applyAlignment="1" applyProtection="1">
      <alignment horizontal="center" vertical="center" wrapText="1"/>
      <protection hidden="1"/>
    </xf>
    <xf numFmtId="1" fontId="26" fillId="5" borderId="38" xfId="0" applyNumberFormat="1" applyFont="1" applyFill="1" applyBorder="1" applyAlignment="1" applyProtection="1">
      <alignment horizontal="center" vertical="center" wrapText="1"/>
      <protection hidden="1"/>
    </xf>
    <xf numFmtId="0" fontId="27" fillId="5" borderId="35" xfId="0" applyFont="1" applyFill="1" applyBorder="1" applyAlignment="1" applyProtection="1">
      <alignment horizontal="center" vertical="center" wrapText="1"/>
      <protection hidden="1"/>
    </xf>
    <xf numFmtId="1" fontId="26" fillId="5" borderId="36" xfId="0" applyNumberFormat="1" applyFont="1" applyFill="1" applyBorder="1" applyAlignment="1" applyProtection="1">
      <alignment horizontal="center" vertical="center" wrapText="1"/>
      <protection hidden="1"/>
    </xf>
    <xf numFmtId="0" fontId="27" fillId="5" borderId="37" xfId="0" applyFont="1" applyFill="1" applyBorder="1" applyAlignment="1" applyProtection="1">
      <alignment horizontal="center" vertical="center" wrapText="1"/>
      <protection hidden="1"/>
    </xf>
    <xf numFmtId="0" fontId="27" fillId="5" borderId="36" xfId="0" applyFont="1" applyFill="1" applyBorder="1" applyAlignment="1" applyProtection="1">
      <alignment horizontal="center" vertical="center" wrapText="1"/>
      <protection hidden="1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164" fontId="29" fillId="0" borderId="3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8" fillId="0" borderId="0" xfId="0" applyFont="1" applyBorder="1" applyAlignment="1">
      <alignment horizontal="right"/>
    </xf>
    <xf numFmtId="0" fontId="29" fillId="0" borderId="2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8" fillId="0" borderId="0" xfId="0" applyFont="1" applyBorder="1"/>
    <xf numFmtId="0" fontId="28" fillId="0" borderId="51" xfId="0" applyFont="1" applyBorder="1"/>
    <xf numFmtId="0" fontId="29" fillId="0" borderId="3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7" fillId="5" borderId="38" xfId="0" applyFont="1" applyFill="1" applyBorder="1" applyAlignment="1" applyProtection="1">
      <alignment horizontal="center" vertical="center" wrapText="1"/>
      <protection hidden="1"/>
    </xf>
    <xf numFmtId="2" fontId="1" fillId="5" borderId="35" xfId="0" applyNumberFormat="1" applyFont="1" applyFill="1" applyBorder="1" applyAlignment="1" applyProtection="1">
      <alignment horizontal="center" vertical="center" wrapText="1"/>
      <protection hidden="1"/>
    </xf>
    <xf numFmtId="2" fontId="4" fillId="0" borderId="0" xfId="0" applyNumberFormat="1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3" fillId="0" borderId="0" xfId="0" applyFont="1"/>
    <xf numFmtId="0" fontId="32" fillId="0" borderId="0" xfId="0" applyFont="1"/>
    <xf numFmtId="0" fontId="36" fillId="0" borderId="47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49" fontId="37" fillId="0" borderId="47" xfId="0" applyNumberFormat="1" applyFont="1" applyBorder="1" applyAlignment="1">
      <alignment horizontal="center" vertical="center"/>
    </xf>
    <xf numFmtId="2" fontId="36" fillId="7" borderId="47" xfId="0" applyNumberFormat="1" applyFont="1" applyFill="1" applyBorder="1" applyAlignment="1">
      <alignment horizontal="center" vertic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36" fillId="9" borderId="47" xfId="0" applyFont="1" applyFill="1" applyBorder="1" applyAlignment="1">
      <alignment horizontal="center" vertical="center"/>
    </xf>
    <xf numFmtId="0" fontId="36" fillId="9" borderId="0" xfId="0" applyFont="1" applyFill="1" applyAlignment="1">
      <alignment horizontal="center" vertical="center"/>
    </xf>
    <xf numFmtId="0" fontId="36" fillId="9" borderId="46" xfId="0" applyFont="1" applyFill="1" applyBorder="1" applyAlignment="1">
      <alignment horizontal="center" vertical="center"/>
    </xf>
    <xf numFmtId="0" fontId="36" fillId="9" borderId="42" xfId="0" applyFont="1" applyFill="1" applyBorder="1" applyAlignment="1">
      <alignment horizontal="center" vertical="center"/>
    </xf>
    <xf numFmtId="0" fontId="36" fillId="9" borderId="51" xfId="0" applyFont="1" applyFill="1" applyBorder="1" applyAlignment="1">
      <alignment horizontal="center" vertical="center"/>
    </xf>
    <xf numFmtId="164" fontId="36" fillId="10" borderId="47" xfId="0" applyNumberFormat="1" applyFont="1" applyFill="1" applyBorder="1" applyAlignment="1">
      <alignment horizontal="center" vertical="center"/>
    </xf>
    <xf numFmtId="164" fontId="36" fillId="10" borderId="42" xfId="0" applyNumberFormat="1" applyFont="1" applyFill="1" applyBorder="1" applyAlignment="1">
      <alignment horizontal="center" vertical="center"/>
    </xf>
    <xf numFmtId="0" fontId="38" fillId="10" borderId="46" xfId="0" applyFont="1" applyFill="1" applyBorder="1" applyAlignment="1">
      <alignment horizontal="center" vertical="center"/>
    </xf>
    <xf numFmtId="164" fontId="12" fillId="10" borderId="46" xfId="0" applyNumberFormat="1" applyFont="1" applyFill="1" applyBorder="1" applyAlignment="1">
      <alignment horizontal="center" vertical="center"/>
    </xf>
    <xf numFmtId="0" fontId="13" fillId="10" borderId="53" xfId="0" applyFont="1" applyFill="1" applyBorder="1" applyAlignment="1">
      <alignment horizontal="center" vertical="center"/>
    </xf>
    <xf numFmtId="2" fontId="18" fillId="10" borderId="54" xfId="0" applyNumberFormat="1" applyFont="1" applyFill="1" applyBorder="1" applyAlignment="1">
      <alignment horizontal="center" vertical="center"/>
    </xf>
    <xf numFmtId="0" fontId="18" fillId="10" borderId="55" xfId="0" applyFont="1" applyFill="1" applyBorder="1" applyAlignment="1">
      <alignment horizontal="center" vertical="center"/>
    </xf>
    <xf numFmtId="2" fontId="16" fillId="10" borderId="53" xfId="0" applyNumberFormat="1" applyFont="1" applyFill="1" applyBorder="1" applyAlignment="1">
      <alignment horizontal="center" vertical="center"/>
    </xf>
    <xf numFmtId="0" fontId="13" fillId="10" borderId="46" xfId="0" applyFont="1" applyFill="1" applyBorder="1" applyAlignment="1">
      <alignment horizontal="center" vertical="center"/>
    </xf>
    <xf numFmtId="2" fontId="36" fillId="10" borderId="47" xfId="0" applyNumberFormat="1" applyFont="1" applyFill="1" applyBorder="1" applyAlignment="1">
      <alignment horizontal="center" vertical="center"/>
    </xf>
    <xf numFmtId="2" fontId="36" fillId="10" borderId="46" xfId="0" applyNumberFormat="1" applyFont="1" applyFill="1" applyBorder="1" applyAlignment="1">
      <alignment horizontal="center" vertical="center"/>
    </xf>
    <xf numFmtId="2" fontId="36" fillId="10" borderId="0" xfId="0" applyNumberFormat="1" applyFont="1" applyFill="1" applyAlignment="1">
      <alignment horizontal="center" vertical="center"/>
    </xf>
    <xf numFmtId="164" fontId="12" fillId="10" borderId="39" xfId="0" applyNumberFormat="1" applyFont="1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2" fontId="0" fillId="10" borderId="42" xfId="0" applyNumberFormat="1" applyFill="1" applyBorder="1"/>
    <xf numFmtId="0" fontId="0" fillId="10" borderId="57" xfId="0" applyFill="1" applyBorder="1" applyAlignment="1">
      <alignment horizontal="center" vertical="center"/>
    </xf>
    <xf numFmtId="2" fontId="36" fillId="10" borderId="42" xfId="0" applyNumberFormat="1" applyFont="1" applyFill="1" applyBorder="1" applyAlignment="1">
      <alignment horizontal="center" vertical="center"/>
    </xf>
    <xf numFmtId="2" fontId="12" fillId="10" borderId="49" xfId="0" applyNumberFormat="1" applyFont="1" applyFill="1" applyBorder="1" applyAlignment="1">
      <alignment horizontal="center" vertical="center"/>
    </xf>
    <xf numFmtId="0" fontId="13" fillId="10" borderId="48" xfId="0" applyFont="1" applyFill="1" applyBorder="1" applyAlignment="1">
      <alignment horizontal="center" vertical="center"/>
    </xf>
    <xf numFmtId="0" fontId="36" fillId="7" borderId="47" xfId="0" applyFont="1" applyFill="1" applyBorder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164" fontId="12" fillId="10" borderId="49" xfId="0" applyNumberFormat="1" applyFont="1" applyFill="1" applyBorder="1" applyAlignment="1">
      <alignment horizontal="center" vertical="center"/>
    </xf>
    <xf numFmtId="0" fontId="13" fillId="10" borderId="56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165" fontId="36" fillId="7" borderId="47" xfId="0" applyNumberFormat="1" applyFont="1" applyFill="1" applyBorder="1" applyAlignment="1">
      <alignment horizontal="center" vertical="center"/>
    </xf>
    <xf numFmtId="165" fontId="12" fillId="4" borderId="49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36" fillId="10" borderId="47" xfId="0" applyFont="1" applyFill="1" applyBorder="1" applyAlignment="1">
      <alignment horizontal="center" vertical="center"/>
    </xf>
    <xf numFmtId="2" fontId="7" fillId="10" borderId="49" xfId="0" applyNumberFormat="1" applyFont="1" applyFill="1" applyBorder="1" applyAlignment="1">
      <alignment horizontal="center" vertical="center"/>
    </xf>
    <xf numFmtId="0" fontId="6" fillId="10" borderId="46" xfId="0" applyFont="1" applyFill="1" applyBorder="1" applyAlignment="1">
      <alignment horizontal="center" vertical="center"/>
    </xf>
    <xf numFmtId="2" fontId="7" fillId="10" borderId="47" xfId="0" applyNumberFormat="1" applyFont="1" applyFill="1" applyBorder="1" applyAlignment="1">
      <alignment horizontal="center" vertical="center"/>
    </xf>
    <xf numFmtId="0" fontId="6" fillId="10" borderId="48" xfId="0" applyFont="1" applyFill="1" applyBorder="1" applyAlignment="1">
      <alignment horizontal="center" vertical="center"/>
    </xf>
    <xf numFmtId="0" fontId="35" fillId="10" borderId="0" xfId="0" applyFont="1" applyFill="1" applyAlignment="1">
      <alignment horizontal="center" vertical="center"/>
    </xf>
    <xf numFmtId="165" fontId="35" fillId="10" borderId="0" xfId="0" applyNumberFormat="1" applyFont="1" applyFill="1" applyAlignment="1">
      <alignment horizontal="center" vertical="center"/>
    </xf>
    <xf numFmtId="0" fontId="7" fillId="10" borderId="49" xfId="0" applyFont="1" applyFill="1" applyBorder="1" applyAlignment="1">
      <alignment horizontal="center" vertical="center"/>
    </xf>
    <xf numFmtId="166" fontId="0" fillId="0" borderId="0" xfId="0" applyNumberFormat="1"/>
    <xf numFmtId="0" fontId="12" fillId="10" borderId="47" xfId="0" applyFont="1" applyFill="1" applyBorder="1" applyAlignment="1">
      <alignment horizontal="center" vertical="center"/>
    </xf>
    <xf numFmtId="0" fontId="12" fillId="10" borderId="49" xfId="0" applyFont="1" applyFill="1" applyBorder="1" applyAlignment="1">
      <alignment horizontal="center" vertical="center"/>
    </xf>
    <xf numFmtId="0" fontId="18" fillId="10" borderId="41" xfId="0" applyFont="1" applyFill="1" applyBorder="1" applyAlignment="1">
      <alignment horizontal="center" vertical="center"/>
    </xf>
    <xf numFmtId="0" fontId="25" fillId="10" borderId="39" xfId="0" applyFont="1" applyFill="1" applyBorder="1" applyAlignment="1">
      <alignment horizontal="center" vertical="center"/>
    </xf>
    <xf numFmtId="0" fontId="25" fillId="10" borderId="57" xfId="0" applyFont="1" applyFill="1" applyBorder="1" applyAlignment="1">
      <alignment horizontal="center" vertical="center"/>
    </xf>
    <xf numFmtId="0" fontId="18" fillId="10" borderId="39" xfId="0" applyFont="1" applyFill="1" applyBorder="1" applyAlignment="1">
      <alignment horizontal="center" vertical="center"/>
    </xf>
    <xf numFmtId="0" fontId="0" fillId="10" borderId="54" xfId="0" applyFill="1" applyBorder="1" applyAlignment="1">
      <alignment horizontal="center" vertical="center"/>
    </xf>
    <xf numFmtId="0" fontId="0" fillId="10" borderId="55" xfId="0" applyFill="1" applyBorder="1" applyAlignment="1">
      <alignment horizontal="center" vertical="center"/>
    </xf>
    <xf numFmtId="0" fontId="12" fillId="10" borderId="46" xfId="0" applyFont="1" applyFill="1" applyBorder="1" applyAlignment="1">
      <alignment horizontal="center" vertical="center"/>
    </xf>
    <xf numFmtId="0" fontId="0" fillId="10" borderId="68" xfId="0" applyFill="1" applyBorder="1"/>
    <xf numFmtId="0" fontId="23" fillId="10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/>
    </xf>
    <xf numFmtId="0" fontId="35" fillId="10" borderId="47" xfId="0" applyFont="1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0" fontId="12" fillId="10" borderId="42" xfId="0" applyFont="1" applyFill="1" applyBorder="1" applyAlignment="1">
      <alignment horizontal="center" vertical="center"/>
    </xf>
    <xf numFmtId="0" fontId="13" fillId="10" borderId="39" xfId="0" applyFont="1" applyFill="1" applyBorder="1" applyAlignment="1">
      <alignment horizontal="center" vertical="center"/>
    </xf>
    <xf numFmtId="0" fontId="0" fillId="10" borderId="57" xfId="0" applyFill="1" applyBorder="1"/>
    <xf numFmtId="0" fontId="0" fillId="10" borderId="41" xfId="0" applyFill="1" applyBorder="1"/>
    <xf numFmtId="0" fontId="36" fillId="0" borderId="42" xfId="0" applyFont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/>
    </xf>
    <xf numFmtId="0" fontId="0" fillId="0" borderId="49" xfId="0" applyBorder="1"/>
    <xf numFmtId="0" fontId="6" fillId="0" borderId="0" xfId="0" applyFont="1" applyFill="1" applyBorder="1" applyAlignment="1">
      <alignment horizontal="center" vertical="center"/>
    </xf>
    <xf numFmtId="0" fontId="0" fillId="0" borderId="48" xfId="0" applyBorder="1"/>
    <xf numFmtId="0" fontId="36" fillId="0" borderId="0" xfId="0" applyFont="1" applyAlignment="1">
      <alignment horizontal="center" vertical="center"/>
    </xf>
    <xf numFmtId="17" fontId="37" fillId="0" borderId="47" xfId="0" applyNumberFormat="1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6" fillId="7" borderId="42" xfId="0" applyFont="1" applyFill="1" applyBorder="1" applyAlignment="1">
      <alignment horizontal="center" vertical="center"/>
    </xf>
    <xf numFmtId="0" fontId="34" fillId="0" borderId="0" xfId="0" applyFont="1"/>
    <xf numFmtId="0" fontId="36" fillId="7" borderId="46" xfId="0" applyFont="1" applyFill="1" applyBorder="1" applyAlignment="1">
      <alignment horizontal="center" vertical="center"/>
    </xf>
    <xf numFmtId="0" fontId="34" fillId="0" borderId="47" xfId="0" applyFont="1" applyBorder="1"/>
    <xf numFmtId="0" fontId="34" fillId="0" borderId="51" xfId="0" applyFont="1" applyBorder="1"/>
    <xf numFmtId="0" fontId="34" fillId="7" borderId="42" xfId="0" applyFont="1" applyFill="1" applyBorder="1"/>
    <xf numFmtId="0" fontId="34" fillId="7" borderId="47" xfId="0" applyFont="1" applyFill="1" applyBorder="1"/>
    <xf numFmtId="0" fontId="40" fillId="0" borderId="46" xfId="0" applyFont="1" applyBorder="1" applyAlignment="1">
      <alignment horizontal="center" vertical="center"/>
    </xf>
    <xf numFmtId="0" fontId="38" fillId="0" borderId="48" xfId="0" applyFont="1" applyFill="1" applyBorder="1" applyAlignment="1">
      <alignment horizontal="center" vertical="center"/>
    </xf>
    <xf numFmtId="0" fontId="36" fillId="7" borderId="49" xfId="0" applyFont="1" applyFill="1" applyBorder="1" applyAlignment="1">
      <alignment horizontal="center" vertical="center"/>
    </xf>
    <xf numFmtId="0" fontId="36" fillId="0" borderId="49" xfId="0" applyFont="1" applyFill="1" applyBorder="1" applyAlignment="1">
      <alignment horizontal="center" vertical="center"/>
    </xf>
    <xf numFmtId="47" fontId="0" fillId="0" borderId="0" xfId="0" applyNumberFormat="1"/>
    <xf numFmtId="0" fontId="37" fillId="9" borderId="47" xfId="0" applyFont="1" applyFill="1" applyBorder="1" applyAlignment="1">
      <alignment horizontal="center" vertical="center"/>
    </xf>
    <xf numFmtId="0" fontId="36" fillId="9" borderId="4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7" fontId="0" fillId="9" borderId="0" xfId="0" applyNumberFormat="1" applyFill="1" applyBorder="1"/>
    <xf numFmtId="167" fontId="0" fillId="9" borderId="0" xfId="0" applyNumberFormat="1" applyFill="1"/>
    <xf numFmtId="167" fontId="0" fillId="0" borderId="0" xfId="0" applyNumberFormat="1"/>
    <xf numFmtId="0" fontId="4" fillId="9" borderId="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11" borderId="28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2" fontId="4" fillId="11" borderId="2" xfId="0" applyNumberFormat="1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9" borderId="33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43" xfId="0" applyFont="1" applyFill="1" applyBorder="1" applyAlignment="1">
      <alignment horizontal="center" vertical="center"/>
    </xf>
    <xf numFmtId="0" fontId="4" fillId="9" borderId="37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 applyProtection="1">
      <alignment horizontal="center" vertical="center"/>
      <protection hidden="1"/>
    </xf>
    <xf numFmtId="0" fontId="3" fillId="11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 applyProtection="1">
      <alignment horizontal="center" vertical="center"/>
      <protection hidden="1"/>
    </xf>
    <xf numFmtId="0" fontId="4" fillId="9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left" vertical="center"/>
    </xf>
    <xf numFmtId="0" fontId="4" fillId="9" borderId="1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left" vertical="center"/>
    </xf>
    <xf numFmtId="0" fontId="4" fillId="9" borderId="3" xfId="0" applyFont="1" applyFill="1" applyBorder="1" applyAlignment="1" applyProtection="1">
      <alignment horizontal="center" vertical="center"/>
      <protection hidden="1"/>
    </xf>
    <xf numFmtId="0" fontId="4" fillId="9" borderId="23" xfId="0" applyFont="1" applyFill="1" applyBorder="1" applyAlignment="1">
      <alignment horizontal="center" vertical="center"/>
    </xf>
    <xf numFmtId="0" fontId="4" fillId="11" borderId="23" xfId="0" applyFont="1" applyFill="1" applyBorder="1" applyAlignment="1">
      <alignment horizontal="center" vertical="center"/>
    </xf>
    <xf numFmtId="0" fontId="4" fillId="11" borderId="31" xfId="0" applyFont="1" applyFill="1" applyBorder="1" applyAlignment="1">
      <alignment horizontal="center" vertical="center"/>
    </xf>
    <xf numFmtId="0" fontId="4" fillId="11" borderId="43" xfId="0" applyFont="1" applyFill="1" applyBorder="1" applyAlignment="1">
      <alignment horizontal="left" vertical="center"/>
    </xf>
    <xf numFmtId="0" fontId="4" fillId="11" borderId="43" xfId="0" applyFont="1" applyFill="1" applyBorder="1" applyAlignment="1" applyProtection="1">
      <alignment horizontal="center" vertical="center"/>
      <protection hidden="1"/>
    </xf>
    <xf numFmtId="0" fontId="3" fillId="11" borderId="43" xfId="0" applyFont="1" applyFill="1" applyBorder="1" applyAlignment="1">
      <alignment horizontal="left" vertical="center"/>
    </xf>
    <xf numFmtId="0" fontId="1" fillId="5" borderId="50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>
      <alignment horizontal="center" vertical="center"/>
    </xf>
    <xf numFmtId="0" fontId="4" fillId="9" borderId="50" xfId="0" applyFont="1" applyFill="1" applyBorder="1" applyAlignment="1" applyProtection="1">
      <alignment horizontal="center" vertical="center"/>
      <protection hidden="1"/>
    </xf>
    <xf numFmtId="0" fontId="4" fillId="11" borderId="1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left" vertical="center"/>
    </xf>
    <xf numFmtId="0" fontId="4" fillId="11" borderId="3" xfId="0" applyFont="1" applyFill="1" applyBorder="1" applyAlignment="1" applyProtection="1">
      <alignment horizontal="center" vertical="center"/>
      <protection hidden="1"/>
    </xf>
    <xf numFmtId="0" fontId="4" fillId="11" borderId="13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3" fillId="9" borderId="37" xfId="0" applyFont="1" applyFill="1" applyBorder="1" applyAlignment="1">
      <alignment horizontal="left" vertical="center"/>
    </xf>
    <xf numFmtId="0" fontId="3" fillId="11" borderId="10" xfId="0" applyFont="1" applyFill="1" applyBorder="1" applyAlignment="1">
      <alignment horizontal="left" vertical="center"/>
    </xf>
    <xf numFmtId="0" fontId="3" fillId="11" borderId="2" xfId="0" applyFont="1" applyFill="1" applyBorder="1" applyAlignment="1">
      <alignment horizontal="left" vertical="center"/>
    </xf>
    <xf numFmtId="0" fontId="3" fillId="11" borderId="4" xfId="0" applyFont="1" applyFill="1" applyBorder="1" applyAlignment="1">
      <alignment horizontal="left" vertical="center"/>
    </xf>
    <xf numFmtId="0" fontId="4" fillId="11" borderId="15" xfId="0" applyFont="1" applyFill="1" applyBorder="1" applyAlignment="1">
      <alignment horizontal="center" vertical="center"/>
    </xf>
    <xf numFmtId="0" fontId="4" fillId="11" borderId="44" xfId="0" applyFont="1" applyFill="1" applyBorder="1" applyAlignment="1">
      <alignment horizontal="left" vertical="center"/>
    </xf>
    <xf numFmtId="0" fontId="4" fillId="11" borderId="44" xfId="0" applyFont="1" applyFill="1" applyBorder="1" applyAlignment="1" applyProtection="1">
      <alignment horizontal="center" vertical="center"/>
      <protection hidden="1"/>
    </xf>
    <xf numFmtId="0" fontId="4" fillId="9" borderId="13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/>
    </xf>
    <xf numFmtId="0" fontId="4" fillId="9" borderId="43" xfId="0" applyFont="1" applyFill="1" applyBorder="1" applyAlignment="1">
      <alignment horizontal="left" vertical="center"/>
    </xf>
    <xf numFmtId="0" fontId="4" fillId="9" borderId="43" xfId="0" applyFont="1" applyFill="1" applyBorder="1" applyAlignment="1" applyProtection="1">
      <alignment horizontal="center" vertical="center"/>
      <protection hidden="1"/>
    </xf>
    <xf numFmtId="0" fontId="4" fillId="9" borderId="21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9" borderId="50" xfId="0" applyFont="1" applyFill="1" applyBorder="1" applyAlignment="1">
      <alignment horizontal="left" vertical="center"/>
    </xf>
    <xf numFmtId="0" fontId="4" fillId="9" borderId="35" xfId="0" applyFont="1" applyFill="1" applyBorder="1" applyAlignment="1">
      <alignment horizontal="center" vertical="center"/>
    </xf>
    <xf numFmtId="0" fontId="3" fillId="11" borderId="44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1" fontId="24" fillId="9" borderId="10" xfId="0" applyNumberFormat="1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24" fillId="9" borderId="37" xfId="0" applyFont="1" applyFill="1" applyBorder="1" applyAlignment="1">
      <alignment horizontal="center" vertical="center"/>
    </xf>
    <xf numFmtId="0" fontId="24" fillId="11" borderId="10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center"/>
    </xf>
    <xf numFmtId="0" fontId="24" fillId="11" borderId="4" xfId="0" applyFont="1" applyFill="1" applyBorder="1" applyAlignment="1">
      <alignment horizontal="center" vertical="center"/>
    </xf>
    <xf numFmtId="0" fontId="24" fillId="9" borderId="10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0" fontId="24" fillId="11" borderId="28" xfId="0" applyFont="1" applyFill="1" applyBorder="1" applyAlignment="1">
      <alignment horizontal="center" vertical="center"/>
    </xf>
    <xf numFmtId="2" fontId="4" fillId="11" borderId="4" xfId="0" applyNumberFormat="1" applyFont="1" applyFill="1" applyBorder="1" applyAlignment="1">
      <alignment horizontal="center" vertical="center"/>
    </xf>
    <xf numFmtId="2" fontId="10" fillId="9" borderId="12" xfId="0" applyNumberFormat="1" applyFont="1" applyFill="1" applyBorder="1" applyAlignment="1">
      <alignment horizontal="center" vertical="center"/>
    </xf>
    <xf numFmtId="2" fontId="10" fillId="9" borderId="23" xfId="0" applyNumberFormat="1" applyFont="1" applyFill="1" applyBorder="1" applyAlignment="1">
      <alignment horizontal="center" vertical="center"/>
    </xf>
    <xf numFmtId="2" fontId="10" fillId="9" borderId="35" xfId="0" applyNumberFormat="1" applyFont="1" applyFill="1" applyBorder="1" applyAlignment="1">
      <alignment horizontal="center" vertical="center"/>
    </xf>
    <xf numFmtId="2" fontId="10" fillId="11" borderId="12" xfId="0" applyNumberFormat="1" applyFont="1" applyFill="1" applyBorder="1" applyAlignment="1">
      <alignment horizontal="center" vertical="center"/>
    </xf>
    <xf numFmtId="2" fontId="10" fillId="11" borderId="23" xfId="0" applyNumberFormat="1" applyFont="1" applyFill="1" applyBorder="1" applyAlignment="1">
      <alignment horizontal="center" vertical="center"/>
    </xf>
    <xf numFmtId="2" fontId="10" fillId="11" borderId="31" xfId="0" applyNumberFormat="1" applyFont="1" applyFill="1" applyBorder="1" applyAlignment="1">
      <alignment horizontal="center" vertical="center"/>
    </xf>
    <xf numFmtId="2" fontId="10" fillId="9" borderId="31" xfId="0" applyNumberFormat="1" applyFont="1" applyFill="1" applyBorder="1" applyAlignment="1">
      <alignment horizontal="center" vertical="center"/>
    </xf>
    <xf numFmtId="2" fontId="10" fillId="11" borderId="15" xfId="0" applyNumberFormat="1" applyFont="1" applyFill="1" applyBorder="1" applyAlignment="1">
      <alignment horizontal="center" vertical="center"/>
    </xf>
    <xf numFmtId="164" fontId="10" fillId="9" borderId="10" xfId="0" applyNumberFormat="1" applyFont="1" applyFill="1" applyBorder="1" applyAlignment="1">
      <alignment horizontal="center" vertical="center"/>
    </xf>
    <xf numFmtId="164" fontId="10" fillId="9" borderId="2" xfId="0" applyNumberFormat="1" applyFont="1" applyFill="1" applyBorder="1" applyAlignment="1">
      <alignment horizontal="center" vertical="center"/>
    </xf>
    <xf numFmtId="164" fontId="10" fillId="9" borderId="37" xfId="0" applyNumberFormat="1" applyFont="1" applyFill="1" applyBorder="1" applyAlignment="1">
      <alignment horizontal="center" vertical="center"/>
    </xf>
    <xf numFmtId="164" fontId="10" fillId="11" borderId="10" xfId="0" applyNumberFormat="1" applyFont="1" applyFill="1" applyBorder="1" applyAlignment="1">
      <alignment horizontal="center" vertical="center"/>
    </xf>
    <xf numFmtId="164" fontId="10" fillId="11" borderId="2" xfId="0" applyNumberFormat="1" applyFont="1" applyFill="1" applyBorder="1" applyAlignment="1">
      <alignment horizontal="center" vertical="center"/>
    </xf>
    <xf numFmtId="164" fontId="10" fillId="11" borderId="4" xfId="0" applyNumberFormat="1" applyFont="1" applyFill="1" applyBorder="1" applyAlignment="1">
      <alignment horizontal="center" vertical="center"/>
    </xf>
    <xf numFmtId="164" fontId="10" fillId="9" borderId="4" xfId="0" applyNumberFormat="1" applyFont="1" applyFill="1" applyBorder="1" applyAlignment="1">
      <alignment horizontal="center" vertical="center"/>
    </xf>
    <xf numFmtId="164" fontId="10" fillId="11" borderId="28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14" fontId="12" fillId="9" borderId="3" xfId="0" applyNumberFormat="1" applyFont="1" applyFill="1" applyBorder="1" applyAlignment="1">
      <alignment horizontal="left" vertical="center" wrapText="1"/>
    </xf>
    <xf numFmtId="14" fontId="12" fillId="9" borderId="1" xfId="0" applyNumberFormat="1" applyFont="1" applyFill="1" applyBorder="1" applyAlignment="1">
      <alignment horizontal="left" vertical="center" wrapText="1"/>
    </xf>
    <xf numFmtId="14" fontId="7" fillId="9" borderId="1" xfId="0" applyNumberFormat="1" applyFont="1" applyFill="1" applyBorder="1" applyAlignment="1">
      <alignment horizontal="left" vertical="center" wrapText="1"/>
    </xf>
    <xf numFmtId="0" fontId="3" fillId="9" borderId="50" xfId="0" applyFont="1" applyFill="1" applyBorder="1" applyAlignment="1">
      <alignment horizontal="left" vertical="center"/>
    </xf>
    <xf numFmtId="14" fontId="7" fillId="9" borderId="50" xfId="0" applyNumberFormat="1" applyFont="1" applyFill="1" applyBorder="1" applyAlignment="1">
      <alignment horizontal="left" vertical="center" wrapText="1"/>
    </xf>
    <xf numFmtId="14" fontId="12" fillId="11" borderId="3" xfId="0" applyNumberFormat="1" applyFont="1" applyFill="1" applyBorder="1" applyAlignment="1">
      <alignment horizontal="left" vertical="center" wrapText="1"/>
    </xf>
    <xf numFmtId="14" fontId="12" fillId="11" borderId="1" xfId="0" applyNumberFormat="1" applyFont="1" applyFill="1" applyBorder="1" applyAlignment="1">
      <alignment horizontal="left" vertical="center" wrapText="1"/>
    </xf>
    <xf numFmtId="14" fontId="12" fillId="11" borderId="43" xfId="0" applyNumberFormat="1" applyFont="1" applyFill="1" applyBorder="1" applyAlignment="1">
      <alignment horizontal="left" vertical="center" wrapText="1"/>
    </xf>
    <xf numFmtId="14" fontId="4" fillId="9" borderId="3" xfId="0" applyNumberFormat="1" applyFont="1" applyFill="1" applyBorder="1" applyAlignment="1">
      <alignment horizontal="left" vertical="center"/>
    </xf>
    <xf numFmtId="14" fontId="4" fillId="9" borderId="1" xfId="0" applyNumberFormat="1" applyFont="1" applyFill="1" applyBorder="1" applyAlignment="1">
      <alignment horizontal="left" vertical="center"/>
    </xf>
    <xf numFmtId="0" fontId="3" fillId="9" borderId="43" xfId="0" applyFont="1" applyFill="1" applyBorder="1" applyAlignment="1">
      <alignment horizontal="left" vertical="center"/>
    </xf>
    <xf numFmtId="14" fontId="4" fillId="9" borderId="43" xfId="0" applyNumberFormat="1" applyFont="1" applyFill="1" applyBorder="1" applyAlignment="1">
      <alignment horizontal="left" vertical="center"/>
    </xf>
    <xf numFmtId="14" fontId="4" fillId="11" borderId="44" xfId="0" applyNumberFormat="1" applyFont="1" applyFill="1" applyBorder="1" applyAlignment="1">
      <alignment horizontal="left" vertical="center"/>
    </xf>
    <xf numFmtId="14" fontId="4" fillId="11" borderId="1" xfId="0" applyNumberFormat="1" applyFont="1" applyFill="1" applyBorder="1" applyAlignment="1">
      <alignment horizontal="left" vertical="center"/>
    </xf>
    <xf numFmtId="14" fontId="4" fillId="11" borderId="43" xfId="0" applyNumberFormat="1" applyFont="1" applyFill="1" applyBorder="1" applyAlignment="1">
      <alignment horizontal="left" vertical="center"/>
    </xf>
    <xf numFmtId="14" fontId="4" fillId="9" borderId="50" xfId="0" applyNumberFormat="1" applyFont="1" applyFill="1" applyBorder="1" applyAlignment="1">
      <alignment horizontal="left" vertical="center"/>
    </xf>
    <xf numFmtId="14" fontId="4" fillId="11" borderId="3" xfId="0" applyNumberFormat="1" applyFont="1" applyFill="1" applyBorder="1" applyAlignment="1">
      <alignment horizontal="left" vertical="center"/>
    </xf>
    <xf numFmtId="14" fontId="3" fillId="9" borderId="1" xfId="0" applyNumberFormat="1" applyFont="1" applyFill="1" applyBorder="1" applyAlignment="1">
      <alignment horizontal="left" vertical="center"/>
    </xf>
    <xf numFmtId="0" fontId="1" fillId="5" borderId="35" xfId="0" applyFont="1" applyFill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 applyProtection="1">
      <alignment vertical="center" wrapText="1"/>
      <protection hidden="1"/>
    </xf>
    <xf numFmtId="0" fontId="29" fillId="0" borderId="12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7" fillId="5" borderId="52" xfId="0" applyFont="1" applyFill="1" applyBorder="1" applyAlignment="1" applyProtection="1">
      <alignment horizontal="center" vertical="center" wrapText="1"/>
      <protection hidden="1"/>
    </xf>
    <xf numFmtId="0" fontId="27" fillId="5" borderId="0" xfId="0" applyFont="1" applyFill="1" applyBorder="1" applyAlignment="1" applyProtection="1">
      <alignment horizontal="center" vertical="center" wrapText="1"/>
      <protection hidden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3" fillId="0" borderId="0" xfId="0" applyFont="1"/>
    <xf numFmtId="0" fontId="4" fillId="0" borderId="36" xfId="0" applyFont="1" applyBorder="1" applyAlignment="1">
      <alignment horizontal="center" vertical="center"/>
    </xf>
    <xf numFmtId="0" fontId="4" fillId="11" borderId="37" xfId="0" applyFont="1" applyFill="1" applyBorder="1" applyAlignment="1">
      <alignment horizontal="center" vertical="center"/>
    </xf>
    <xf numFmtId="0" fontId="4" fillId="11" borderId="35" xfId="0" applyFont="1" applyFill="1" applyBorder="1" applyAlignment="1">
      <alignment horizontal="center" vertical="center"/>
    </xf>
    <xf numFmtId="0" fontId="4" fillId="11" borderId="50" xfId="0" applyFont="1" applyFill="1" applyBorder="1" applyAlignment="1">
      <alignment horizontal="left" vertical="center"/>
    </xf>
    <xf numFmtId="0" fontId="3" fillId="11" borderId="50" xfId="0" applyFont="1" applyFill="1" applyBorder="1" applyAlignment="1">
      <alignment horizontal="left" vertical="center"/>
    </xf>
    <xf numFmtId="14" fontId="4" fillId="11" borderId="50" xfId="0" applyNumberFormat="1" applyFont="1" applyFill="1" applyBorder="1" applyAlignment="1">
      <alignment horizontal="left" vertical="center"/>
    </xf>
    <xf numFmtId="0" fontId="4" fillId="11" borderId="50" xfId="0" applyFont="1" applyFill="1" applyBorder="1" applyAlignment="1" applyProtection="1">
      <alignment horizontal="center" vertical="center"/>
      <protection hidden="1"/>
    </xf>
    <xf numFmtId="0" fontId="4" fillId="11" borderId="36" xfId="0" applyFont="1" applyFill="1" applyBorder="1" applyAlignment="1">
      <alignment horizontal="center" vertical="center"/>
    </xf>
    <xf numFmtId="164" fontId="10" fillId="11" borderId="37" xfId="0" applyNumberFormat="1" applyFont="1" applyFill="1" applyBorder="1" applyAlignment="1">
      <alignment horizontal="center" vertical="center"/>
    </xf>
    <xf numFmtId="0" fontId="4" fillId="11" borderId="38" xfId="0" applyFont="1" applyFill="1" applyBorder="1" applyAlignment="1">
      <alignment horizontal="center" vertical="center"/>
    </xf>
    <xf numFmtId="2" fontId="10" fillId="11" borderId="35" xfId="0" applyNumberFormat="1" applyFont="1" applyFill="1" applyBorder="1" applyAlignment="1">
      <alignment horizontal="center" vertical="center"/>
    </xf>
    <xf numFmtId="0" fontId="24" fillId="11" borderId="37" xfId="0" applyFont="1" applyFill="1" applyBorder="1" applyAlignment="1">
      <alignment horizontal="center" vertical="center"/>
    </xf>
    <xf numFmtId="14" fontId="4" fillId="9" borderId="1" xfId="0" applyNumberFormat="1" applyFont="1" applyFill="1" applyBorder="1" applyAlignment="1">
      <alignment horizontal="center" vertical="center"/>
    </xf>
    <xf numFmtId="14" fontId="4" fillId="11" borderId="1" xfId="0" applyNumberFormat="1" applyFont="1" applyFill="1" applyBorder="1" applyAlignment="1">
      <alignment horizontal="center" vertical="center"/>
    </xf>
    <xf numFmtId="14" fontId="4" fillId="9" borderId="3" xfId="0" applyNumberFormat="1" applyFont="1" applyFill="1" applyBorder="1" applyAlignment="1">
      <alignment horizontal="center" vertical="center"/>
    </xf>
    <xf numFmtId="14" fontId="4" fillId="11" borderId="43" xfId="0" applyNumberFormat="1" applyFont="1" applyFill="1" applyBorder="1" applyAlignment="1">
      <alignment horizontal="center" vertical="center"/>
    </xf>
    <xf numFmtId="14" fontId="4" fillId="11" borderId="44" xfId="0" applyNumberFormat="1" applyFont="1" applyFill="1" applyBorder="1" applyAlignment="1">
      <alignment horizontal="center" vertical="center"/>
    </xf>
    <xf numFmtId="14" fontId="4" fillId="9" borderId="43" xfId="0" applyNumberFormat="1" applyFont="1" applyFill="1" applyBorder="1" applyAlignment="1">
      <alignment horizontal="center" vertical="center"/>
    </xf>
    <xf numFmtId="2" fontId="10" fillId="9" borderId="10" xfId="0" applyNumberFormat="1" applyFont="1" applyFill="1" applyBorder="1" applyAlignment="1">
      <alignment horizontal="center" vertical="center"/>
    </xf>
    <xf numFmtId="2" fontId="10" fillId="9" borderId="2" xfId="0" applyNumberFormat="1" applyFont="1" applyFill="1" applyBorder="1" applyAlignment="1">
      <alignment horizontal="center" vertical="center"/>
    </xf>
    <xf numFmtId="2" fontId="10" fillId="9" borderId="4" xfId="0" applyNumberFormat="1" applyFont="1" applyFill="1" applyBorder="1" applyAlignment="1">
      <alignment horizontal="center" vertical="center"/>
    </xf>
    <xf numFmtId="2" fontId="10" fillId="11" borderId="28" xfId="0" applyNumberFormat="1" applyFont="1" applyFill="1" applyBorder="1" applyAlignment="1">
      <alignment horizontal="center" vertical="center"/>
    </xf>
    <xf numFmtId="2" fontId="10" fillId="11" borderId="2" xfId="0" applyNumberFormat="1" applyFont="1" applyFill="1" applyBorder="1" applyAlignment="1">
      <alignment horizontal="center" vertical="center"/>
    </xf>
    <xf numFmtId="2" fontId="10" fillId="11" borderId="4" xfId="0" applyNumberFormat="1" applyFont="1" applyFill="1" applyBorder="1" applyAlignment="1">
      <alignment horizontal="center" vertical="center"/>
    </xf>
    <xf numFmtId="164" fontId="10" fillId="9" borderId="12" xfId="0" applyNumberFormat="1" applyFont="1" applyFill="1" applyBorder="1" applyAlignment="1">
      <alignment horizontal="center" vertical="center"/>
    </xf>
    <xf numFmtId="164" fontId="10" fillId="9" borderId="23" xfId="0" applyNumberFormat="1" applyFont="1" applyFill="1" applyBorder="1" applyAlignment="1">
      <alignment horizontal="center" vertical="center"/>
    </xf>
    <xf numFmtId="164" fontId="10" fillId="11" borderId="23" xfId="0" applyNumberFormat="1" applyFont="1" applyFill="1" applyBorder="1" applyAlignment="1">
      <alignment horizontal="center" vertical="center"/>
    </xf>
    <xf numFmtId="164" fontId="10" fillId="11" borderId="31" xfId="0" applyNumberFormat="1" applyFont="1" applyFill="1" applyBorder="1" applyAlignment="1">
      <alignment horizontal="center" vertical="center"/>
    </xf>
    <xf numFmtId="164" fontId="10" fillId="11" borderId="15" xfId="0" applyNumberFormat="1" applyFont="1" applyFill="1" applyBorder="1" applyAlignment="1">
      <alignment horizontal="center" vertical="center"/>
    </xf>
    <xf numFmtId="164" fontId="10" fillId="9" borderId="31" xfId="0" applyNumberFormat="1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2" fontId="3" fillId="9" borderId="23" xfId="0" applyNumberFormat="1" applyFont="1" applyFill="1" applyBorder="1" applyAlignment="1">
      <alignment horizontal="center" vertical="center"/>
    </xf>
    <xf numFmtId="2" fontId="3" fillId="9" borderId="31" xfId="0" applyNumberFormat="1" applyFont="1" applyFill="1" applyBorder="1" applyAlignment="1">
      <alignment horizontal="center" vertical="center"/>
    </xf>
    <xf numFmtId="2" fontId="3" fillId="11" borderId="15" xfId="0" applyNumberFormat="1" applyFont="1" applyFill="1" applyBorder="1" applyAlignment="1">
      <alignment horizontal="center" vertical="center"/>
    </xf>
    <xf numFmtId="2" fontId="3" fillId="11" borderId="23" xfId="0" applyNumberFormat="1" applyFont="1" applyFill="1" applyBorder="1" applyAlignment="1">
      <alignment horizontal="center" vertical="center"/>
    </xf>
    <xf numFmtId="2" fontId="3" fillId="11" borderId="31" xfId="0" applyNumberFormat="1" applyFont="1" applyFill="1" applyBorder="1" applyAlignment="1">
      <alignment horizontal="center" vertical="center"/>
    </xf>
    <xf numFmtId="0" fontId="24" fillId="9" borderId="12" xfId="0" applyFont="1" applyFill="1" applyBorder="1" applyAlignment="1">
      <alignment horizontal="center" vertical="center"/>
    </xf>
    <xf numFmtId="0" fontId="24" fillId="9" borderId="23" xfId="0" applyFont="1" applyFill="1" applyBorder="1" applyAlignment="1">
      <alignment horizontal="center" vertical="center"/>
    </xf>
    <xf numFmtId="0" fontId="24" fillId="9" borderId="31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/>
    </xf>
    <xf numFmtId="0" fontId="24" fillId="11" borderId="23" xfId="0" applyFont="1" applyFill="1" applyBorder="1" applyAlignment="1">
      <alignment horizontal="center" vertical="center"/>
    </xf>
    <xf numFmtId="0" fontId="24" fillId="11" borderId="3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7" borderId="47" xfId="0" applyFont="1" applyFill="1" applyBorder="1" applyAlignment="1">
      <alignment horizontal="center" vertical="center"/>
    </xf>
    <xf numFmtId="0" fontId="36" fillId="0" borderId="42" xfId="0" applyFont="1" applyBorder="1" applyAlignment="1">
      <alignment vertical="center"/>
    </xf>
    <xf numFmtId="0" fontId="44" fillId="0" borderId="0" xfId="0" applyFont="1"/>
    <xf numFmtId="0" fontId="44" fillId="0" borderId="51" xfId="0" applyFont="1" applyBorder="1"/>
    <xf numFmtId="0" fontId="36" fillId="0" borderId="47" xfId="0" applyFont="1" applyBorder="1" applyAlignment="1">
      <alignment vertical="center"/>
    </xf>
    <xf numFmtId="0" fontId="38" fillId="0" borderId="46" xfId="0" applyFont="1" applyFill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6" fillId="0" borderId="47" xfId="0" applyFont="1" applyFill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7" borderId="42" xfId="0" applyFont="1" applyFill="1" applyBorder="1" applyAlignment="1">
      <alignment horizontal="center" vertical="center"/>
    </xf>
    <xf numFmtId="0" fontId="44" fillId="0" borderId="46" xfId="0" applyFont="1" applyBorder="1"/>
    <xf numFmtId="0" fontId="44" fillId="0" borderId="47" xfId="0" applyFont="1" applyBorder="1"/>
    <xf numFmtId="0" fontId="36" fillId="0" borderId="39" xfId="0" applyFont="1" applyBorder="1" applyAlignment="1">
      <alignment horizontal="center" vertical="center"/>
    </xf>
    <xf numFmtId="0" fontId="36" fillId="0" borderId="46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7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8" fillId="0" borderId="56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4" fontId="3" fillId="11" borderId="3" xfId="0" applyNumberFormat="1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0" fillId="0" borderId="46" xfId="0" applyBorder="1"/>
    <xf numFmtId="0" fontId="0" fillId="0" borderId="47" xfId="0" applyBorder="1"/>
    <xf numFmtId="0" fontId="36" fillId="0" borderId="48" xfId="0" applyFont="1" applyFill="1" applyBorder="1" applyAlignment="1">
      <alignment horizontal="center" vertical="center"/>
    </xf>
    <xf numFmtId="2" fontId="36" fillId="0" borderId="46" xfId="0" applyNumberFormat="1" applyFont="1" applyBorder="1" applyAlignment="1">
      <alignment horizontal="center" vertical="center"/>
    </xf>
    <xf numFmtId="2" fontId="36" fillId="0" borderId="47" xfId="0" applyNumberFormat="1" applyFont="1" applyBorder="1" applyAlignment="1">
      <alignment horizontal="center" vertical="center"/>
    </xf>
    <xf numFmtId="0" fontId="26" fillId="5" borderId="6" xfId="0" applyFont="1" applyFill="1" applyBorder="1" applyAlignment="1" applyProtection="1">
      <alignment horizontal="center" vertical="center" wrapText="1"/>
      <protection hidden="1"/>
    </xf>
    <xf numFmtId="0" fontId="1" fillId="5" borderId="35" xfId="0" applyFont="1" applyFill="1" applyBorder="1" applyAlignment="1" applyProtection="1">
      <alignment horizontal="center" vertical="center" wrapText="1"/>
      <protection hidden="1"/>
    </xf>
    <xf numFmtId="0" fontId="32" fillId="0" borderId="31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28" fillId="0" borderId="1" xfId="0" applyFont="1" applyBorder="1"/>
    <xf numFmtId="0" fontId="28" fillId="0" borderId="3" xfId="0" applyFont="1" applyBorder="1"/>
    <xf numFmtId="0" fontId="29" fillId="0" borderId="43" xfId="0" applyFont="1" applyBorder="1" applyAlignment="1">
      <alignment horizontal="center" vertical="center"/>
    </xf>
    <xf numFmtId="0" fontId="28" fillId="0" borderId="43" xfId="0" applyFont="1" applyBorder="1"/>
    <xf numFmtId="0" fontId="28" fillId="0" borderId="11" xfId="0" applyFont="1" applyBorder="1"/>
    <xf numFmtId="0" fontId="28" fillId="0" borderId="14" xfId="0" applyFont="1" applyBorder="1"/>
    <xf numFmtId="0" fontId="29" fillId="0" borderId="14" xfId="0" applyFont="1" applyBorder="1" applyAlignment="1">
      <alignment horizontal="center" vertical="center"/>
    </xf>
    <xf numFmtId="0" fontId="28" fillId="0" borderId="19" xfId="0" applyFont="1" applyBorder="1"/>
    <xf numFmtId="0" fontId="29" fillId="0" borderId="15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8" fillId="0" borderId="44" xfId="0" applyFont="1" applyBorder="1"/>
    <xf numFmtId="0" fontId="28" fillId="0" borderId="29" xfId="0" applyFont="1" applyBorder="1"/>
    <xf numFmtId="0" fontId="29" fillId="0" borderId="35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8" fillId="0" borderId="50" xfId="0" applyFont="1" applyBorder="1"/>
    <xf numFmtId="0" fontId="28" fillId="0" borderId="38" xfId="0" applyFont="1" applyBorder="1"/>
    <xf numFmtId="0" fontId="29" fillId="0" borderId="19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8" fillId="0" borderId="10" xfId="0" applyFont="1" applyBorder="1"/>
    <xf numFmtId="0" fontId="28" fillId="0" borderId="2" xfId="0" applyFont="1" applyBorder="1"/>
    <xf numFmtId="0" fontId="28" fillId="0" borderId="4" xfId="0" applyFont="1" applyBorder="1"/>
    <xf numFmtId="0" fontId="29" fillId="0" borderId="21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8" fillId="0" borderId="28" xfId="0" applyFont="1" applyBorder="1"/>
    <xf numFmtId="0" fontId="28" fillId="0" borderId="37" xfId="0" applyFont="1" applyBorder="1"/>
    <xf numFmtId="2" fontId="3" fillId="11" borderId="20" xfId="0" applyNumberFormat="1" applyFont="1" applyFill="1" applyBorder="1" applyAlignment="1">
      <alignment horizontal="center" vertical="center"/>
    </xf>
    <xf numFmtId="0" fontId="4" fillId="11" borderId="78" xfId="0" applyFont="1" applyFill="1" applyBorder="1" applyAlignment="1">
      <alignment horizontal="center" vertical="center"/>
    </xf>
    <xf numFmtId="2" fontId="3" fillId="9" borderId="35" xfId="0" applyNumberFormat="1" applyFont="1" applyFill="1" applyBorder="1" applyAlignment="1">
      <alignment horizontal="center" vertical="center"/>
    </xf>
    <xf numFmtId="2" fontId="3" fillId="11" borderId="12" xfId="0" applyNumberFormat="1" applyFont="1" applyFill="1" applyBorder="1" applyAlignment="1">
      <alignment horizontal="center" vertical="center"/>
    </xf>
    <xf numFmtId="2" fontId="3" fillId="11" borderId="35" xfId="0" applyNumberFormat="1" applyFont="1" applyFill="1" applyBorder="1" applyAlignment="1">
      <alignment horizontal="center" vertical="center"/>
    </xf>
    <xf numFmtId="0" fontId="4" fillId="11" borderId="45" xfId="0" applyFont="1" applyFill="1" applyBorder="1" applyAlignment="1">
      <alignment horizontal="center" vertical="center"/>
    </xf>
    <xf numFmtId="0" fontId="4" fillId="11" borderId="7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48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49" fontId="18" fillId="0" borderId="53" xfId="0" applyNumberFormat="1" applyFont="1" applyBorder="1" applyAlignment="1">
      <alignment horizontal="center"/>
    </xf>
    <xf numFmtId="49" fontId="18" fillId="0" borderId="47" xfId="0" applyNumberFormat="1" applyFont="1" applyBorder="1" applyAlignment="1">
      <alignment horizontal="center"/>
    </xf>
    <xf numFmtId="0" fontId="18" fillId="9" borderId="54" xfId="0" applyFont="1" applyFill="1" applyBorder="1" applyAlignment="1">
      <alignment horizontal="center"/>
    </xf>
    <xf numFmtId="0" fontId="18" fillId="9" borderId="52" xfId="0" applyFont="1" applyFill="1" applyBorder="1" applyAlignment="1">
      <alignment horizontal="center"/>
    </xf>
    <xf numFmtId="0" fontId="18" fillId="9" borderId="55" xfId="0" applyFont="1" applyFill="1" applyBorder="1" applyAlignment="1">
      <alignment horizontal="center"/>
    </xf>
    <xf numFmtId="0" fontId="18" fillId="9" borderId="56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18" fillId="9" borderId="49" xfId="0" applyFont="1" applyFill="1" applyBorder="1" applyAlignment="1">
      <alignment horizontal="center"/>
    </xf>
    <xf numFmtId="0" fontId="18" fillId="9" borderId="53" xfId="0" applyFont="1" applyFill="1" applyBorder="1" applyAlignment="1">
      <alignment horizontal="center"/>
    </xf>
    <xf numFmtId="0" fontId="18" fillId="9" borderId="51" xfId="0" applyFont="1" applyFill="1" applyBorder="1" applyAlignment="1">
      <alignment horizontal="center"/>
    </xf>
    <xf numFmtId="0" fontId="18" fillId="9" borderId="47" xfId="0" applyFont="1" applyFill="1" applyBorder="1" applyAlignment="1">
      <alignment horizontal="center"/>
    </xf>
    <xf numFmtId="49" fontId="18" fillId="0" borderId="56" xfId="0" applyNumberFormat="1" applyFont="1" applyBorder="1" applyAlignment="1">
      <alignment horizontal="center"/>
    </xf>
    <xf numFmtId="49" fontId="18" fillId="0" borderId="49" xfId="0" applyNumberFormat="1" applyFont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20" fillId="0" borderId="57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36" fillId="0" borderId="48" xfId="0" applyFont="1" applyBorder="1" applyAlignment="1">
      <alignment horizontal="center" vertical="center"/>
    </xf>
    <xf numFmtId="0" fontId="36" fillId="0" borderId="69" xfId="0" applyFont="1" applyBorder="1" applyAlignment="1">
      <alignment horizontal="center" vertical="center"/>
    </xf>
    <xf numFmtId="0" fontId="36" fillId="0" borderId="74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wrapText="1"/>
    </xf>
    <xf numFmtId="0" fontId="36" fillId="0" borderId="70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36" fillId="0" borderId="72" xfId="0" applyFont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36" fillId="0" borderId="57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/>
    </xf>
    <xf numFmtId="0" fontId="36" fillId="0" borderId="73" xfId="0" applyFont="1" applyBorder="1" applyAlignment="1">
      <alignment horizontal="center" vertical="center"/>
    </xf>
    <xf numFmtId="0" fontId="36" fillId="0" borderId="71" xfId="0" applyFont="1" applyBorder="1" applyAlignment="1">
      <alignment horizontal="center" vertical="center"/>
    </xf>
    <xf numFmtId="0" fontId="18" fillId="8" borderId="54" xfId="0" applyFont="1" applyFill="1" applyBorder="1" applyAlignment="1">
      <alignment horizontal="center"/>
    </xf>
    <xf numFmtId="0" fontId="18" fillId="8" borderId="52" xfId="0" applyFont="1" applyFill="1" applyBorder="1" applyAlignment="1">
      <alignment horizontal="center"/>
    </xf>
    <xf numFmtId="0" fontId="18" fillId="8" borderId="55" xfId="0" applyFont="1" applyFill="1" applyBorder="1" applyAlignment="1">
      <alignment horizontal="center"/>
    </xf>
    <xf numFmtId="0" fontId="18" fillId="8" borderId="56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8" borderId="49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51" xfId="0" applyFont="1" applyFill="1" applyBorder="1" applyAlignment="1">
      <alignment horizontal="center"/>
    </xf>
    <xf numFmtId="0" fontId="18" fillId="8" borderId="47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6" fillId="0" borderId="55" xfId="0" applyFont="1" applyBorder="1" applyAlignment="1">
      <alignment horizontal="center" vertical="center" wrapText="1"/>
    </xf>
    <xf numFmtId="0" fontId="36" fillId="0" borderId="47" xfId="0" applyFont="1" applyBorder="1" applyAlignment="1">
      <alignment horizontal="center" vertical="center" wrapText="1"/>
    </xf>
    <xf numFmtId="49" fontId="18" fillId="0" borderId="57" xfId="0" applyNumberFormat="1" applyFont="1" applyBorder="1" applyAlignment="1">
      <alignment horizontal="center"/>
    </xf>
    <xf numFmtId="49" fontId="18" fillId="0" borderId="42" xfId="0" applyNumberFormat="1" applyFont="1" applyBorder="1" applyAlignment="1">
      <alignment horizontal="center"/>
    </xf>
    <xf numFmtId="0" fontId="36" fillId="7" borderId="52" xfId="0" applyFont="1" applyFill="1" applyBorder="1" applyAlignment="1">
      <alignment horizontal="center" vertical="center" wrapText="1"/>
    </xf>
    <xf numFmtId="0" fontId="36" fillId="7" borderId="70" xfId="0" applyFont="1" applyFill="1" applyBorder="1" applyAlignment="1">
      <alignment horizontal="center" vertical="center" wrapText="1"/>
    </xf>
    <xf numFmtId="0" fontId="36" fillId="7" borderId="51" xfId="0" applyFont="1" applyFill="1" applyBorder="1" applyAlignment="1">
      <alignment horizontal="center" vertical="center" wrapText="1"/>
    </xf>
    <xf numFmtId="0" fontId="36" fillId="7" borderId="72" xfId="0" applyFont="1" applyFill="1" applyBorder="1" applyAlignment="1">
      <alignment horizontal="center" vertical="center" wrapText="1"/>
    </xf>
    <xf numFmtId="0" fontId="36" fillId="0" borderId="74" xfId="0" applyFont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36" fillId="0" borderId="54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 wrapText="1"/>
    </xf>
    <xf numFmtId="0" fontId="36" fillId="7" borderId="54" xfId="0" applyFont="1" applyFill="1" applyBorder="1" applyAlignment="1">
      <alignment horizontal="center" vertical="center" wrapText="1"/>
    </xf>
    <xf numFmtId="0" fontId="36" fillId="7" borderId="55" xfId="0" applyFont="1" applyFill="1" applyBorder="1" applyAlignment="1">
      <alignment horizontal="center" vertical="center" wrapText="1"/>
    </xf>
    <xf numFmtId="0" fontId="36" fillId="7" borderId="53" xfId="0" applyFont="1" applyFill="1" applyBorder="1" applyAlignment="1">
      <alignment horizontal="center" vertical="center" wrapText="1"/>
    </xf>
    <xf numFmtId="0" fontId="36" fillId="7" borderId="47" xfId="0" applyFont="1" applyFill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4" fillId="5" borderId="57" xfId="0" applyFont="1" applyFill="1" applyBorder="1" applyAlignment="1" applyProtection="1">
      <alignment horizontal="center" vertical="center" wrapText="1"/>
      <protection hidden="1"/>
    </xf>
    <xf numFmtId="0" fontId="4" fillId="5" borderId="41" xfId="0" applyFont="1" applyFill="1" applyBorder="1" applyAlignment="1" applyProtection="1">
      <alignment horizontal="center" vertical="center" wrapText="1"/>
      <protection hidden="1"/>
    </xf>
    <xf numFmtId="0" fontId="4" fillId="5" borderId="42" xfId="0" applyFont="1" applyFill="1" applyBorder="1" applyAlignment="1" applyProtection="1">
      <alignment horizontal="center" vertical="center" wrapText="1"/>
      <protection hidden="1"/>
    </xf>
    <xf numFmtId="0" fontId="4" fillId="5" borderId="6" xfId="0" applyFont="1" applyFill="1" applyBorder="1" applyAlignment="1" applyProtection="1">
      <alignment horizontal="center" vertical="center" wrapText="1"/>
      <protection hidden="1"/>
    </xf>
    <xf numFmtId="0" fontId="4" fillId="5" borderId="22" xfId="0" applyFont="1" applyFill="1" applyBorder="1" applyAlignment="1" applyProtection="1">
      <alignment horizontal="center" vertical="center" wrapText="1"/>
      <protection hidden="1"/>
    </xf>
    <xf numFmtId="0" fontId="4" fillId="5" borderId="59" xfId="0" applyFont="1" applyFill="1" applyBorder="1" applyAlignment="1" applyProtection="1">
      <alignment horizontal="center" vertical="center" wrapText="1"/>
      <protection hidden="1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30" fillId="0" borderId="56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26" fillId="5" borderId="12" xfId="0" applyFont="1" applyFill="1" applyBorder="1" applyAlignment="1" applyProtection="1">
      <alignment horizontal="center" vertical="center" wrapText="1"/>
      <protection hidden="1"/>
    </xf>
    <xf numFmtId="0" fontId="26" fillId="5" borderId="13" xfId="0" applyFont="1" applyFill="1" applyBorder="1" applyAlignment="1" applyProtection="1">
      <alignment horizontal="center" vertical="center" wrapText="1"/>
      <protection hidden="1"/>
    </xf>
    <xf numFmtId="0" fontId="26" fillId="5" borderId="10" xfId="0" applyFont="1" applyFill="1" applyBorder="1" applyAlignment="1" applyProtection="1">
      <alignment horizontal="center" vertical="center" wrapText="1"/>
      <protection hidden="1"/>
    </xf>
    <xf numFmtId="0" fontId="26" fillId="5" borderId="11" xfId="0" applyFont="1" applyFill="1" applyBorder="1" applyAlignment="1" applyProtection="1">
      <alignment horizontal="center" vertical="center" wrapText="1"/>
      <protection hidden="1"/>
    </xf>
    <xf numFmtId="0" fontId="26" fillId="5" borderId="6" xfId="0" applyFont="1" applyFill="1" applyBorder="1" applyAlignment="1" applyProtection="1">
      <alignment horizontal="center" vertical="center" wrapText="1"/>
      <protection hidden="1"/>
    </xf>
    <xf numFmtId="0" fontId="26" fillId="5" borderId="59" xfId="0" applyFont="1" applyFill="1" applyBorder="1" applyAlignment="1" applyProtection="1">
      <alignment horizontal="center" vertical="center" wrapText="1"/>
      <protection hidden="1"/>
    </xf>
    <xf numFmtId="0" fontId="27" fillId="5" borderId="10" xfId="0" applyFont="1" applyFill="1" applyBorder="1" applyAlignment="1" applyProtection="1">
      <alignment horizontal="center" vertical="center" wrapText="1"/>
      <protection hidden="1"/>
    </xf>
    <xf numFmtId="0" fontId="27" fillId="5" borderId="11" xfId="0" applyFont="1" applyFill="1" applyBorder="1" applyAlignment="1" applyProtection="1">
      <alignment horizontal="center" vertical="center" wrapText="1"/>
      <protection hidden="1"/>
    </xf>
    <xf numFmtId="0" fontId="27" fillId="5" borderId="12" xfId="0" applyFont="1" applyFill="1" applyBorder="1" applyAlignment="1" applyProtection="1">
      <alignment horizontal="center" vertical="center" wrapText="1"/>
      <protection hidden="1"/>
    </xf>
    <xf numFmtId="0" fontId="31" fillId="5" borderId="54" xfId="0" applyFont="1" applyFill="1" applyBorder="1" applyAlignment="1">
      <alignment horizontal="center" vertical="center"/>
    </xf>
    <xf numFmtId="0" fontId="31" fillId="5" borderId="55" xfId="0" applyFont="1" applyFill="1" applyBorder="1" applyAlignment="1">
      <alignment horizontal="center" vertical="center"/>
    </xf>
    <xf numFmtId="0" fontId="31" fillId="5" borderId="56" xfId="0" applyFont="1" applyFill="1" applyBorder="1" applyAlignment="1">
      <alignment horizontal="center" vertical="center"/>
    </xf>
    <xf numFmtId="0" fontId="31" fillId="5" borderId="49" xfId="0" applyFont="1" applyFill="1" applyBorder="1" applyAlignment="1">
      <alignment horizontal="center" vertical="center"/>
    </xf>
    <xf numFmtId="0" fontId="32" fillId="0" borderId="51" xfId="0" applyFont="1" applyBorder="1" applyAlignment="1">
      <alignment horizontal="center" wrapText="1"/>
    </xf>
    <xf numFmtId="0" fontId="26" fillId="5" borderId="67" xfId="0" applyNumberFormat="1" applyFont="1" applyFill="1" applyBorder="1" applyAlignment="1" applyProtection="1">
      <alignment horizontal="center" vertical="center" wrapText="1"/>
      <protection hidden="1"/>
    </xf>
    <xf numFmtId="0" fontId="26" fillId="5" borderId="48" xfId="0" applyNumberFormat="1" applyFont="1" applyFill="1" applyBorder="1" applyAlignment="1" applyProtection="1">
      <alignment horizontal="center" vertical="center" wrapText="1"/>
      <protection hidden="1"/>
    </xf>
    <xf numFmtId="0" fontId="26" fillId="5" borderId="9" xfId="0" applyFont="1" applyFill="1" applyBorder="1" applyAlignment="1" applyProtection="1">
      <alignment horizontal="center" vertical="center" wrapText="1"/>
      <protection hidden="1"/>
    </xf>
    <xf numFmtId="0" fontId="26" fillId="5" borderId="33" xfId="0" applyFont="1" applyFill="1" applyBorder="1" applyAlignment="1" applyProtection="1">
      <alignment horizontal="center" vertical="center" wrapText="1"/>
      <protection hidden="1"/>
    </xf>
    <xf numFmtId="0" fontId="26" fillId="5" borderId="67" xfId="0" applyFont="1" applyFill="1" applyBorder="1" applyAlignment="1" applyProtection="1">
      <alignment horizontal="center" vertical="center" wrapText="1"/>
      <protection hidden="1"/>
    </xf>
    <xf numFmtId="0" fontId="26" fillId="5" borderId="48" xfId="0" applyFont="1" applyFill="1" applyBorder="1" applyAlignment="1" applyProtection="1">
      <alignment horizontal="center" vertical="center" wrapText="1"/>
      <protection hidden="1"/>
    </xf>
    <xf numFmtId="0" fontId="26" fillId="5" borderId="22" xfId="0" applyFont="1" applyFill="1" applyBorder="1" applyAlignment="1" applyProtection="1">
      <alignment horizontal="center" vertical="center" wrapText="1"/>
      <protection hidden="1"/>
    </xf>
    <xf numFmtId="0" fontId="26" fillId="5" borderId="34" xfId="0" applyFont="1" applyFill="1" applyBorder="1" applyAlignment="1" applyProtection="1">
      <alignment horizontal="center" vertical="center" wrapText="1"/>
      <protection hidden="1"/>
    </xf>
    <xf numFmtId="0" fontId="3" fillId="0" borderId="51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13" xfId="0" applyFont="1" applyFill="1" applyBorder="1" applyAlignment="1" applyProtection="1">
      <alignment horizontal="center" vertical="center" wrapText="1"/>
      <protection hidden="1"/>
    </xf>
    <xf numFmtId="0" fontId="2" fillId="5" borderId="13" xfId="0" applyFont="1" applyFill="1" applyBorder="1" applyAlignment="1" applyProtection="1">
      <alignment horizontal="center" vertical="center" wrapText="1"/>
      <protection hidden="1"/>
    </xf>
    <xf numFmtId="0" fontId="2" fillId="5" borderId="36" xfId="0" applyFont="1" applyFill="1" applyBorder="1" applyAlignment="1" applyProtection="1">
      <alignment horizontal="center" vertical="center" wrapText="1"/>
      <protection hidden="1"/>
    </xf>
    <xf numFmtId="0" fontId="2" fillId="5" borderId="10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12" borderId="12" xfId="0" applyFont="1" applyFill="1" applyBorder="1" applyAlignment="1" applyProtection="1">
      <alignment horizontal="center" vertical="center" wrapText="1"/>
      <protection hidden="1"/>
    </xf>
    <xf numFmtId="0" fontId="2" fillId="12" borderId="13" xfId="0" applyFont="1" applyFill="1" applyBorder="1" applyAlignment="1" applyProtection="1">
      <alignment horizontal="center" vertical="center" wrapText="1"/>
      <protection hidden="1"/>
    </xf>
    <xf numFmtId="0" fontId="2" fillId="5" borderId="12" xfId="0" applyFont="1" applyFill="1" applyBorder="1" applyAlignment="1" applyProtection="1">
      <alignment horizontal="center" vertical="center" wrapText="1"/>
      <protection hidden="1"/>
    </xf>
    <xf numFmtId="0" fontId="1" fillId="5" borderId="10" xfId="0" applyFont="1" applyFill="1" applyBorder="1" applyAlignment="1" applyProtection="1">
      <alignment horizontal="center" vertical="center" wrapText="1"/>
      <protection hidden="1"/>
    </xf>
    <xf numFmtId="0" fontId="1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50" xfId="0" applyFont="1" applyFill="1" applyBorder="1" applyAlignment="1" applyProtection="1">
      <alignment horizontal="center" vertical="center" wrapText="1"/>
      <protection hidden="1"/>
    </xf>
    <xf numFmtId="0" fontId="1" fillId="5" borderId="12" xfId="0" applyFont="1" applyFill="1" applyBorder="1" applyAlignment="1" applyProtection="1">
      <alignment horizontal="center" vertical="center" wrapText="1"/>
      <protection hidden="1"/>
    </xf>
    <xf numFmtId="0" fontId="1" fillId="5" borderId="35" xfId="0" applyFont="1" applyFill="1" applyBorder="1" applyAlignment="1" applyProtection="1">
      <alignment horizontal="center" vertical="center" wrapText="1"/>
      <protection hidden="1"/>
    </xf>
    <xf numFmtId="0" fontId="2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5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6" xfId="0" applyBorder="1" applyAlignment="1">
      <alignment horizontal="center"/>
    </xf>
    <xf numFmtId="49" fontId="0" fillId="0" borderId="53" xfId="0" applyNumberForma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18" fillId="10" borderId="57" xfId="0" applyFont="1" applyFill="1" applyBorder="1" applyAlignment="1">
      <alignment horizontal="center"/>
    </xf>
    <xf numFmtId="0" fontId="18" fillId="10" borderId="42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5" fillId="5" borderId="57" xfId="0" applyFont="1" applyFill="1" applyBorder="1" applyAlignment="1" applyProtection="1">
      <alignment horizontal="center" vertical="center" wrapText="1"/>
      <protection hidden="1"/>
    </xf>
    <xf numFmtId="0" fontId="15" fillId="5" borderId="41" xfId="0" applyFont="1" applyFill="1" applyBorder="1" applyAlignment="1" applyProtection="1">
      <alignment horizontal="center" vertical="center" wrapText="1"/>
      <protection hidden="1"/>
    </xf>
    <xf numFmtId="0" fontId="15" fillId="5" borderId="42" xfId="0" applyFont="1" applyFill="1" applyBorder="1" applyAlignment="1" applyProtection="1">
      <alignment horizontal="center" vertical="center" wrapText="1"/>
      <protection hidden="1"/>
    </xf>
    <xf numFmtId="0" fontId="15" fillId="5" borderId="6" xfId="0" applyFont="1" applyFill="1" applyBorder="1" applyAlignment="1" applyProtection="1">
      <alignment horizontal="center" vertical="center" wrapText="1"/>
      <protection hidden="1"/>
    </xf>
    <xf numFmtId="0" fontId="15" fillId="5" borderId="22" xfId="0" applyFont="1" applyFill="1" applyBorder="1" applyAlignment="1" applyProtection="1">
      <alignment horizontal="center" vertical="center" wrapText="1"/>
      <protection hidden="1"/>
    </xf>
    <xf numFmtId="0" fontId="15" fillId="5" borderId="59" xfId="0" applyFont="1" applyFill="1" applyBorder="1" applyAlignment="1" applyProtection="1">
      <alignment horizontal="center" vertical="center" wrapText="1"/>
      <protection hidden="1"/>
    </xf>
    <xf numFmtId="0" fontId="1" fillId="5" borderId="6" xfId="0" applyFont="1" applyFill="1" applyBorder="1" applyAlignment="1" applyProtection="1">
      <alignment horizontal="center" vertical="center" wrapText="1"/>
      <protection hidden="1"/>
    </xf>
    <xf numFmtId="0" fontId="1" fillId="5" borderId="32" xfId="0" applyFont="1" applyFill="1" applyBorder="1" applyAlignment="1" applyProtection="1">
      <alignment horizontal="center" vertical="center" wrapText="1"/>
      <protection hidden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0" fontId="2" fillId="5" borderId="32" xfId="0" applyFont="1" applyFill="1" applyBorder="1" applyAlignment="1" applyProtection="1">
      <alignment horizontal="center" vertical="center" wrapText="1"/>
      <protection hidden="1"/>
    </xf>
    <xf numFmtId="0" fontId="2" fillId="5" borderId="9" xfId="0" applyFont="1" applyFill="1" applyBorder="1" applyAlignment="1" applyProtection="1">
      <alignment horizontal="center" vertical="center" wrapText="1"/>
      <protection hidden="1"/>
    </xf>
    <xf numFmtId="0" fontId="2" fillId="5" borderId="33" xfId="0" applyFont="1" applyFill="1" applyBorder="1" applyAlignment="1" applyProtection="1">
      <alignment horizontal="center" vertical="center" wrapText="1"/>
      <protection hidden="1"/>
    </xf>
    <xf numFmtId="0" fontId="2" fillId="5" borderId="52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Border="1" applyAlignment="1" applyProtection="1">
      <alignment horizontal="center" vertical="center" wrapText="1"/>
      <protection hidden="1"/>
    </xf>
    <xf numFmtId="0" fontId="2" fillId="5" borderId="67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48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22" xfId="0" applyFont="1" applyFill="1" applyBorder="1" applyAlignment="1" applyProtection="1">
      <alignment horizontal="center" vertical="center" wrapText="1"/>
      <protection hidden="1"/>
    </xf>
    <xf numFmtId="0" fontId="2" fillId="5" borderId="59" xfId="0" applyFont="1" applyFill="1" applyBorder="1" applyAlignment="1" applyProtection="1">
      <alignment horizontal="center" vertical="center" wrapText="1"/>
      <protection hidden="1"/>
    </xf>
    <xf numFmtId="0" fontId="2" fillId="5" borderId="67" xfId="0" applyFont="1" applyFill="1" applyBorder="1" applyAlignment="1" applyProtection="1">
      <alignment horizontal="center" vertical="center" wrapText="1"/>
      <protection hidden="1"/>
    </xf>
    <xf numFmtId="0" fontId="2" fillId="5" borderId="48" xfId="0" applyFont="1" applyFill="1" applyBorder="1" applyAlignment="1" applyProtection="1">
      <alignment horizontal="center" vertical="center" wrapText="1"/>
      <protection hidden="1"/>
    </xf>
    <xf numFmtId="0" fontId="42" fillId="0" borderId="51" xfId="0" applyFont="1" applyBorder="1" applyAlignment="1">
      <alignment horizontal="center" wrapText="1"/>
    </xf>
    <xf numFmtId="0" fontId="32" fillId="0" borderId="19" xfId="0" applyFont="1" applyBorder="1" applyAlignment="1">
      <alignment horizontal="center"/>
    </xf>
    <xf numFmtId="0" fontId="32" fillId="0" borderId="40" xfId="0" applyFont="1" applyBorder="1" applyAlignment="1">
      <alignment horizontal="center"/>
    </xf>
    <xf numFmtId="0" fontId="32" fillId="0" borderId="23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29" fillId="5" borderId="54" xfId="0" applyFont="1" applyFill="1" applyBorder="1" applyAlignment="1">
      <alignment horizontal="center" vertical="center"/>
    </xf>
    <xf numFmtId="0" fontId="29" fillId="5" borderId="55" xfId="0" applyFont="1" applyFill="1" applyBorder="1" applyAlignment="1">
      <alignment horizontal="center" vertical="center"/>
    </xf>
    <xf numFmtId="0" fontId="29" fillId="5" borderId="53" xfId="0" applyFont="1" applyFill="1" applyBorder="1" applyAlignment="1">
      <alignment horizontal="center" vertical="center"/>
    </xf>
    <xf numFmtId="0" fontId="29" fillId="5" borderId="47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6" fillId="5" borderId="54" xfId="0" applyNumberFormat="1" applyFont="1" applyFill="1" applyBorder="1" applyAlignment="1" applyProtection="1">
      <alignment horizontal="center" vertical="center" wrapText="1"/>
      <protection hidden="1"/>
    </xf>
    <xf numFmtId="0" fontId="26" fillId="5" borderId="56" xfId="0" applyNumberFormat="1" applyFont="1" applyFill="1" applyBorder="1" applyAlignment="1" applyProtection="1">
      <alignment horizontal="center" vertical="center" wrapText="1"/>
      <protection hidden="1"/>
    </xf>
    <xf numFmtId="0" fontId="26" fillId="5" borderId="55" xfId="0" applyFont="1" applyFill="1" applyBorder="1" applyAlignment="1" applyProtection="1">
      <alignment horizontal="center" vertical="center" wrapText="1"/>
      <protection hidden="1"/>
    </xf>
    <xf numFmtId="0" fontId="26" fillId="5" borderId="4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" fillId="5" borderId="46" xfId="0" applyFont="1" applyFill="1" applyBorder="1" applyAlignment="1" applyProtection="1">
      <alignment horizontal="center" vertical="center" wrapText="1"/>
      <protection hidden="1"/>
    </xf>
    <xf numFmtId="0" fontId="2" fillId="5" borderId="34" xfId="0" applyFont="1" applyFill="1" applyBorder="1" applyAlignment="1" applyProtection="1">
      <alignment horizontal="center" vertical="center" wrapText="1"/>
      <protection hidden="1"/>
    </xf>
    <xf numFmtId="0" fontId="5" fillId="5" borderId="6" xfId="0" applyFont="1" applyFill="1" applyBorder="1" applyAlignment="1" applyProtection="1">
      <alignment horizontal="center" vertical="center" wrapText="1"/>
      <protection hidden="1"/>
    </xf>
    <xf numFmtId="0" fontId="5" fillId="5" borderId="59" xfId="0" applyFont="1" applyFill="1" applyBorder="1" applyAlignment="1" applyProtection="1">
      <alignment horizontal="center" vertical="center" wrapText="1"/>
      <protection hidden="1"/>
    </xf>
    <xf numFmtId="0" fontId="5" fillId="5" borderId="67" xfId="0" applyFont="1" applyFill="1" applyBorder="1" applyAlignment="1" applyProtection="1">
      <alignment horizontal="center" vertical="center" wrapText="1"/>
      <protection hidden="1"/>
    </xf>
    <xf numFmtId="0" fontId="5" fillId="5" borderId="46" xfId="0" applyFont="1" applyFill="1" applyBorder="1" applyAlignment="1" applyProtection="1">
      <alignment horizontal="center" vertical="center" wrapText="1"/>
      <protection hidden="1"/>
    </xf>
    <xf numFmtId="0" fontId="6" fillId="5" borderId="67" xfId="0" applyNumberFormat="1" applyFont="1" applyFill="1" applyBorder="1" applyAlignment="1" applyProtection="1">
      <alignment horizontal="center" vertical="center" wrapText="1"/>
      <protection hidden="1"/>
    </xf>
    <xf numFmtId="0" fontId="6" fillId="5" borderId="46" xfId="0" applyNumberFormat="1" applyFont="1" applyFill="1" applyBorder="1" applyAlignment="1" applyProtection="1">
      <alignment horizontal="center" vertical="center" wrapText="1"/>
      <protection hidden="1"/>
    </xf>
    <xf numFmtId="0" fontId="6" fillId="5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5" borderId="59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45" xfId="0" applyFont="1" applyBorder="1" applyAlignment="1">
      <alignment horizontal="center" vertical="center"/>
    </xf>
    <xf numFmtId="0" fontId="0" fillId="0" borderId="51" xfId="0" applyBorder="1" applyAlignment="1">
      <alignment horizontal="center" wrapText="1"/>
    </xf>
    <xf numFmtId="0" fontId="29" fillId="9" borderId="2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29" fillId="9" borderId="28" xfId="0" applyFont="1" applyFill="1" applyBorder="1" applyAlignment="1">
      <alignment horizontal="center" vertical="center"/>
    </xf>
    <xf numFmtId="0" fontId="29" fillId="9" borderId="44" xfId="0" applyFont="1" applyFill="1" applyBorder="1" applyAlignment="1">
      <alignment horizontal="center" vertical="center"/>
    </xf>
    <xf numFmtId="0" fontId="29" fillId="9" borderId="37" xfId="0" applyFont="1" applyFill="1" applyBorder="1" applyAlignment="1">
      <alignment horizontal="center" vertical="center"/>
    </xf>
    <xf numFmtId="0" fontId="29" fillId="9" borderId="50" xfId="0" applyFont="1" applyFill="1" applyBorder="1" applyAlignment="1">
      <alignment horizontal="center" vertical="center"/>
    </xf>
    <xf numFmtId="0" fontId="29" fillId="9" borderId="10" xfId="0" applyFont="1" applyFill="1" applyBorder="1" applyAlignment="1">
      <alignment horizontal="center" vertical="center"/>
    </xf>
    <xf numFmtId="0" fontId="29" fillId="9" borderId="3" xfId="0" applyFont="1" applyFill="1" applyBorder="1" applyAlignment="1">
      <alignment horizontal="center" vertical="center"/>
    </xf>
    <xf numFmtId="0" fontId="29" fillId="9" borderId="4" xfId="0" applyFont="1" applyFill="1" applyBorder="1" applyAlignment="1">
      <alignment horizontal="center" vertical="center"/>
    </xf>
    <xf numFmtId="0" fontId="29" fillId="9" borderId="43" xfId="0" applyFont="1" applyFill="1" applyBorder="1" applyAlignment="1">
      <alignment horizontal="center" vertical="center"/>
    </xf>
    <xf numFmtId="0" fontId="32" fillId="13" borderId="12" xfId="0" applyFont="1" applyFill="1" applyBorder="1" applyAlignment="1">
      <alignment horizontal="center"/>
    </xf>
    <xf numFmtId="0" fontId="32" fillId="13" borderId="13" xfId="0" applyFont="1" applyFill="1" applyBorder="1" applyAlignment="1">
      <alignment horizontal="center"/>
    </xf>
    <xf numFmtId="0" fontId="32" fillId="13" borderId="23" xfId="0" applyFont="1" applyFill="1" applyBorder="1" applyAlignment="1">
      <alignment horizontal="center"/>
    </xf>
    <xf numFmtId="0" fontId="32" fillId="13" borderId="16" xfId="0" applyFont="1" applyFill="1" applyBorder="1" applyAlignment="1">
      <alignment horizontal="center"/>
    </xf>
    <xf numFmtId="0" fontId="32" fillId="13" borderId="31" xfId="0" applyFont="1" applyFill="1" applyBorder="1" applyAlignment="1">
      <alignment horizontal="center"/>
    </xf>
    <xf numFmtId="0" fontId="32" fillId="13" borderId="21" xfId="0" applyFont="1" applyFill="1" applyBorder="1" applyAlignment="1">
      <alignment horizontal="center"/>
    </xf>
    <xf numFmtId="0" fontId="32" fillId="13" borderId="15" xfId="0" applyFont="1" applyFill="1" applyBorder="1" applyAlignment="1">
      <alignment horizontal="center"/>
    </xf>
    <xf numFmtId="0" fontId="32" fillId="13" borderId="27" xfId="0" applyFont="1" applyFill="1" applyBorder="1" applyAlignment="1">
      <alignment horizontal="center"/>
    </xf>
    <xf numFmtId="0" fontId="32" fillId="13" borderId="35" xfId="0" applyFont="1" applyFill="1" applyBorder="1" applyAlignment="1">
      <alignment horizontal="center"/>
    </xf>
    <xf numFmtId="0" fontId="32" fillId="13" borderId="36" xfId="0" applyFont="1" applyFill="1" applyBorder="1" applyAlignment="1">
      <alignment horizontal="center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5" fillId="0" borderId="0" xfId="0" applyFont="1" applyBorder="1"/>
    <xf numFmtId="0" fontId="45" fillId="0" borderId="0" xfId="0" applyFont="1" applyBorder="1"/>
    <xf numFmtId="49" fontId="7" fillId="0" borderId="0" xfId="0" applyNumberFormat="1" applyFont="1" applyBorder="1" applyAlignment="1">
      <alignment horizontal="center" vertical="center"/>
    </xf>
    <xf numFmtId="0" fontId="46" fillId="0" borderId="3" xfId="0" applyFont="1" applyFill="1" applyBorder="1" applyAlignment="1">
      <alignment horizontal="center"/>
    </xf>
    <xf numFmtId="0" fontId="46" fillId="0" borderId="13" xfId="0" applyFont="1" applyFill="1" applyBorder="1" applyAlignment="1">
      <alignment horizontal="center"/>
    </xf>
    <xf numFmtId="0" fontId="46" fillId="0" borderId="14" xfId="0" applyFont="1" applyFill="1" applyBorder="1" applyAlignment="1">
      <alignment horizontal="center"/>
    </xf>
    <xf numFmtId="0" fontId="46" fillId="0" borderId="58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center"/>
    </xf>
    <xf numFmtId="0" fontId="46" fillId="0" borderId="40" xfId="0" applyFont="1" applyFill="1" applyBorder="1" applyAlignment="1">
      <alignment horizontal="center"/>
    </xf>
    <xf numFmtId="0" fontId="46" fillId="0" borderId="11" xfId="0" applyFont="1" applyFill="1" applyBorder="1" applyAlignment="1">
      <alignment horizontal="center"/>
    </xf>
    <xf numFmtId="0" fontId="46" fillId="0" borderId="59" xfId="0" applyFont="1" applyFill="1" applyBorder="1" applyAlignment="1">
      <alignment horizontal="center"/>
    </xf>
    <xf numFmtId="0" fontId="5" fillId="4" borderId="11" xfId="0" applyFont="1" applyFill="1" applyBorder="1" applyAlignment="1" applyProtection="1">
      <alignment horizontal="center" vertical="center" wrapText="1"/>
      <protection hidden="1"/>
    </xf>
    <xf numFmtId="1" fontId="5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13" xfId="0" applyFont="1" applyFill="1" applyBorder="1" applyAlignment="1" applyProtection="1">
      <alignment horizontal="center" vertical="center" wrapText="1"/>
      <protection hidden="1"/>
    </xf>
    <xf numFmtId="1" fontId="5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14" xfId="0" applyFont="1" applyFill="1" applyBorder="1" applyAlignment="1" applyProtection="1">
      <alignment horizontal="center" vertical="center" wrapText="1"/>
      <protection hidden="1"/>
    </xf>
    <xf numFmtId="1" fontId="5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16" xfId="0" applyFont="1" applyFill="1" applyBorder="1" applyAlignment="1" applyProtection="1">
      <alignment horizontal="center" vertical="center" wrapText="1"/>
      <protection hidden="1"/>
    </xf>
    <xf numFmtId="1" fontId="5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19" xfId="0" applyFont="1" applyFill="1" applyBorder="1" applyAlignment="1" applyProtection="1">
      <alignment horizontal="center" vertical="center" wrapText="1"/>
      <protection hidden="1"/>
    </xf>
    <xf numFmtId="1" fontId="5" fillId="4" borderId="20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21" xfId="0" applyFont="1" applyFill="1" applyBorder="1" applyAlignment="1" applyProtection="1">
      <alignment horizontal="center" vertical="center" wrapText="1"/>
      <protection hidden="1"/>
    </xf>
    <xf numFmtId="1" fontId="5" fillId="4" borderId="4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3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FF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0"/>
  <sheetViews>
    <sheetView showWhiteSpace="0" zoomScale="55" zoomScaleNormal="55" workbookViewId="0">
      <selection activeCell="Z20" sqref="Z20"/>
    </sheetView>
  </sheetViews>
  <sheetFormatPr defaultRowHeight="15" x14ac:dyDescent="0.25"/>
  <sheetData>
    <row r="1" spans="1:61" ht="19.5" thickBot="1" x14ac:dyDescent="0.35">
      <c r="A1" s="621" t="s">
        <v>26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667" t="s">
        <v>116</v>
      </c>
      <c r="M1" s="668"/>
      <c r="N1" s="668"/>
      <c r="O1" s="668"/>
      <c r="P1" s="668"/>
      <c r="Q1" s="669"/>
      <c r="R1" s="625" t="s">
        <v>182</v>
      </c>
      <c r="S1" s="626"/>
      <c r="T1" s="626"/>
      <c r="U1" s="626"/>
      <c r="V1" s="626"/>
      <c r="W1" s="627"/>
      <c r="X1" s="636" t="s">
        <v>97</v>
      </c>
      <c r="Y1" s="676"/>
      <c r="Z1" s="676"/>
      <c r="AA1" s="676"/>
      <c r="AB1" s="676"/>
      <c r="AC1" s="676"/>
      <c r="AD1" s="658" t="s">
        <v>184</v>
      </c>
      <c r="AE1" s="658"/>
      <c r="AF1" s="658"/>
      <c r="AG1" s="658"/>
      <c r="AH1" s="658"/>
      <c r="AI1" s="658"/>
    </row>
    <row r="2" spans="1:61" ht="19.5" thickBot="1" x14ac:dyDescent="0.3">
      <c r="A2" s="621"/>
      <c r="B2" s="640" t="s">
        <v>95</v>
      </c>
      <c r="C2" s="641"/>
      <c r="D2" s="641"/>
      <c r="E2" s="641"/>
      <c r="F2" s="641"/>
      <c r="G2" s="642"/>
      <c r="H2" s="644" t="s">
        <v>110</v>
      </c>
      <c r="I2" s="645"/>
      <c r="J2" s="645"/>
      <c r="K2" s="646"/>
      <c r="L2" s="670"/>
      <c r="M2" s="671"/>
      <c r="N2" s="671"/>
      <c r="O2" s="671"/>
      <c r="P2" s="671"/>
      <c r="Q2" s="672"/>
      <c r="R2" s="628"/>
      <c r="S2" s="629"/>
      <c r="T2" s="629"/>
      <c r="U2" s="629"/>
      <c r="V2" s="629"/>
      <c r="W2" s="630"/>
      <c r="X2" s="636"/>
      <c r="Y2" s="676"/>
      <c r="Z2" s="676"/>
      <c r="AA2" s="676"/>
      <c r="AB2" s="676"/>
      <c r="AC2" s="676"/>
      <c r="AD2" s="658"/>
      <c r="AE2" s="658"/>
      <c r="AF2" s="658"/>
      <c r="AG2" s="658"/>
      <c r="AH2" s="658"/>
      <c r="AI2" s="658"/>
    </row>
    <row r="3" spans="1:61" ht="18.600000000000001" customHeight="1" thickBot="1" x14ac:dyDescent="0.35">
      <c r="A3" s="622"/>
      <c r="B3" s="638" t="s">
        <v>109</v>
      </c>
      <c r="C3" s="643"/>
      <c r="D3" s="643"/>
      <c r="E3" s="643"/>
      <c r="F3" s="643"/>
      <c r="G3" s="639"/>
      <c r="H3" s="647"/>
      <c r="I3" s="648"/>
      <c r="J3" s="648"/>
      <c r="K3" s="649"/>
      <c r="L3" s="673"/>
      <c r="M3" s="674"/>
      <c r="N3" s="674"/>
      <c r="O3" s="674"/>
      <c r="P3" s="674"/>
      <c r="Q3" s="675"/>
      <c r="R3" s="631"/>
      <c r="S3" s="632"/>
      <c r="T3" s="632"/>
      <c r="U3" s="632"/>
      <c r="V3" s="632"/>
      <c r="W3" s="633"/>
      <c r="X3" s="636"/>
      <c r="Y3" s="676"/>
      <c r="Z3" s="676"/>
      <c r="AA3" s="676"/>
      <c r="AB3" s="676"/>
      <c r="AC3" s="676"/>
      <c r="AD3" s="623" t="s">
        <v>108</v>
      </c>
      <c r="AE3" s="624"/>
      <c r="AF3" s="647" t="s">
        <v>104</v>
      </c>
      <c r="AG3" s="649"/>
      <c r="AH3" s="638" t="s">
        <v>105</v>
      </c>
      <c r="AI3" s="639"/>
      <c r="AO3" s="650" t="s">
        <v>26</v>
      </c>
      <c r="AP3" s="659" t="s">
        <v>94</v>
      </c>
      <c r="AQ3" s="660"/>
      <c r="AR3" s="661"/>
      <c r="AS3" s="662" t="s">
        <v>95</v>
      </c>
      <c r="AT3" s="663"/>
      <c r="AU3" s="663"/>
      <c r="AV3" s="663"/>
      <c r="AW3" s="663"/>
      <c r="AX3" s="664"/>
      <c r="AY3" s="665" t="s">
        <v>96</v>
      </c>
      <c r="AZ3" s="660"/>
      <c r="BA3" s="666"/>
      <c r="BB3" s="653" t="s">
        <v>42</v>
      </c>
      <c r="BC3" s="654"/>
      <c r="BD3" s="652" t="s">
        <v>34</v>
      </c>
      <c r="BE3" s="653"/>
      <c r="BF3" s="654"/>
      <c r="BG3" s="652" t="s">
        <v>97</v>
      </c>
      <c r="BH3" s="653"/>
      <c r="BI3" s="654"/>
    </row>
    <row r="4" spans="1:61" ht="19.5" thickBot="1" x14ac:dyDescent="0.35">
      <c r="A4" s="181">
        <v>60</v>
      </c>
      <c r="B4" s="623" t="s">
        <v>108</v>
      </c>
      <c r="C4" s="624"/>
      <c r="D4" s="647" t="s">
        <v>104</v>
      </c>
      <c r="E4" s="649"/>
      <c r="F4" s="638" t="s">
        <v>105</v>
      </c>
      <c r="G4" s="639"/>
      <c r="H4" s="638" t="s">
        <v>104</v>
      </c>
      <c r="I4" s="639"/>
      <c r="J4" s="638" t="s">
        <v>105</v>
      </c>
      <c r="K4" s="639"/>
      <c r="L4" s="634" t="s">
        <v>108</v>
      </c>
      <c r="M4" s="635"/>
      <c r="N4" s="636" t="s">
        <v>104</v>
      </c>
      <c r="O4" s="637"/>
      <c r="P4" s="636" t="s">
        <v>105</v>
      </c>
      <c r="Q4" s="637"/>
      <c r="R4" s="634" t="s">
        <v>108</v>
      </c>
      <c r="S4" s="635"/>
      <c r="T4" s="636" t="s">
        <v>104</v>
      </c>
      <c r="U4" s="637"/>
      <c r="V4" s="636" t="s">
        <v>105</v>
      </c>
      <c r="W4" s="637"/>
      <c r="X4" s="634" t="s">
        <v>108</v>
      </c>
      <c r="Y4" s="635"/>
      <c r="Z4" s="636" t="s">
        <v>104</v>
      </c>
      <c r="AA4" s="637"/>
      <c r="AB4" s="636" t="s">
        <v>105</v>
      </c>
      <c r="AC4" s="637"/>
      <c r="AD4" s="264">
        <v>1</v>
      </c>
      <c r="AE4" s="278">
        <v>60</v>
      </c>
      <c r="AF4" s="264">
        <v>1</v>
      </c>
      <c r="AG4" s="278">
        <v>60</v>
      </c>
      <c r="AH4" s="264">
        <v>1</v>
      </c>
      <c r="AI4" s="278">
        <v>60</v>
      </c>
      <c r="AO4" s="650"/>
      <c r="AP4" s="255" t="s">
        <v>98</v>
      </c>
      <c r="AQ4" s="255" t="s">
        <v>99</v>
      </c>
      <c r="AR4" s="256" t="s">
        <v>100</v>
      </c>
      <c r="AS4" s="659" t="s">
        <v>101</v>
      </c>
      <c r="AT4" s="660"/>
      <c r="AU4" s="661"/>
      <c r="AV4" s="256">
        <v>1000</v>
      </c>
      <c r="AW4" s="257">
        <v>1000</v>
      </c>
      <c r="AX4" s="255">
        <v>1500</v>
      </c>
      <c r="AY4" s="659" t="s">
        <v>102</v>
      </c>
      <c r="AZ4" s="661"/>
      <c r="BA4" s="325" t="s">
        <v>103</v>
      </c>
      <c r="BB4" s="656"/>
      <c r="BC4" s="657"/>
      <c r="BD4" s="655"/>
      <c r="BE4" s="656"/>
      <c r="BF4" s="657"/>
      <c r="BG4" s="655"/>
      <c r="BH4" s="656"/>
      <c r="BI4" s="657"/>
    </row>
    <row r="5" spans="1:61" ht="19.5" thickBot="1" x14ac:dyDescent="0.3">
      <c r="A5" s="181">
        <v>59</v>
      </c>
      <c r="B5" s="282">
        <v>1</v>
      </c>
      <c r="C5" s="283">
        <v>60</v>
      </c>
      <c r="D5" s="275">
        <v>1</v>
      </c>
      <c r="E5" s="276">
        <v>60</v>
      </c>
      <c r="F5" s="284">
        <v>1</v>
      </c>
      <c r="G5" s="285">
        <v>60</v>
      </c>
      <c r="H5" s="307">
        <v>0</v>
      </c>
      <c r="I5" s="278">
        <v>0</v>
      </c>
      <c r="J5" s="307">
        <v>0</v>
      </c>
      <c r="K5" s="274">
        <v>0</v>
      </c>
      <c r="L5" s="215"/>
      <c r="M5" s="216">
        <v>60</v>
      </c>
      <c r="N5" s="215"/>
      <c r="O5" s="216">
        <v>60</v>
      </c>
      <c r="P5" s="215"/>
      <c r="Q5" s="216">
        <v>60</v>
      </c>
      <c r="R5" s="316">
        <v>1</v>
      </c>
      <c r="S5" s="317">
        <v>0</v>
      </c>
      <c r="T5" s="318">
        <v>50</v>
      </c>
      <c r="U5" s="318">
        <v>0</v>
      </c>
      <c r="V5" s="318">
        <v>50</v>
      </c>
      <c r="W5" s="318">
        <v>0</v>
      </c>
      <c r="X5" s="307">
        <v>0</v>
      </c>
      <c r="Y5" s="278">
        <v>0</v>
      </c>
      <c r="Z5" s="307">
        <v>0</v>
      </c>
      <c r="AA5" s="278">
        <v>0</v>
      </c>
      <c r="AB5" s="307">
        <v>0</v>
      </c>
      <c r="AC5" s="278">
        <v>0</v>
      </c>
      <c r="AD5" s="279">
        <v>3.2</v>
      </c>
      <c r="AE5" s="272">
        <v>60</v>
      </c>
      <c r="AF5" s="279">
        <v>3.1</v>
      </c>
      <c r="AG5" s="272">
        <v>60</v>
      </c>
      <c r="AH5" s="279">
        <v>5.3</v>
      </c>
      <c r="AI5" s="272">
        <v>60</v>
      </c>
      <c r="AJ5" s="262"/>
      <c r="AK5" s="620" t="s">
        <v>198</v>
      </c>
      <c r="AL5" s="620"/>
      <c r="AM5" s="620"/>
      <c r="AO5" s="651"/>
      <c r="AP5" s="331">
        <v>41579</v>
      </c>
      <c r="AQ5" s="332" t="s">
        <v>104</v>
      </c>
      <c r="AR5" s="332" t="s">
        <v>105</v>
      </c>
      <c r="AS5" s="331">
        <v>41579</v>
      </c>
      <c r="AT5" s="332" t="s">
        <v>104</v>
      </c>
      <c r="AU5" s="332" t="s">
        <v>105</v>
      </c>
      <c r="AV5" s="331">
        <v>41579</v>
      </c>
      <c r="AW5" s="332" t="s">
        <v>104</v>
      </c>
      <c r="AX5" s="332" t="s">
        <v>105</v>
      </c>
      <c r="AY5" s="331">
        <v>41579</v>
      </c>
      <c r="AZ5" s="332" t="s">
        <v>104</v>
      </c>
      <c r="BA5" s="332" t="s">
        <v>105</v>
      </c>
      <c r="BB5" s="332" t="s">
        <v>104</v>
      </c>
      <c r="BC5" s="332" t="s">
        <v>105</v>
      </c>
      <c r="BD5" s="331">
        <v>41579</v>
      </c>
      <c r="BE5" s="332" t="s">
        <v>104</v>
      </c>
      <c r="BF5" s="332" t="s">
        <v>105</v>
      </c>
      <c r="BG5" s="331">
        <v>41579</v>
      </c>
      <c r="BH5" s="332" t="s">
        <v>104</v>
      </c>
      <c r="BI5" s="332" t="s">
        <v>105</v>
      </c>
    </row>
    <row r="6" spans="1:61" ht="16.5" thickBot="1" x14ac:dyDescent="0.3">
      <c r="A6" s="181">
        <v>58</v>
      </c>
      <c r="B6" s="270">
        <v>4.5</v>
      </c>
      <c r="C6" s="272">
        <v>60</v>
      </c>
      <c r="D6" s="279">
        <v>4.3</v>
      </c>
      <c r="E6" s="272">
        <v>60</v>
      </c>
      <c r="F6" s="279">
        <v>4.2</v>
      </c>
      <c r="G6" s="272">
        <v>60</v>
      </c>
      <c r="H6" s="307">
        <v>1</v>
      </c>
      <c r="I6" s="278">
        <v>1</v>
      </c>
      <c r="J6" s="307">
        <v>1</v>
      </c>
      <c r="K6" s="278">
        <v>1</v>
      </c>
      <c r="L6" s="264" t="s">
        <v>177</v>
      </c>
      <c r="M6" s="278">
        <v>60</v>
      </c>
      <c r="N6" s="264" t="s">
        <v>177</v>
      </c>
      <c r="O6" s="278">
        <v>60</v>
      </c>
      <c r="P6" s="264" t="s">
        <v>177</v>
      </c>
      <c r="Q6" s="278">
        <v>60</v>
      </c>
      <c r="R6" s="319">
        <v>110</v>
      </c>
      <c r="S6" s="278">
        <v>1</v>
      </c>
      <c r="T6" s="307">
        <v>120</v>
      </c>
      <c r="U6" s="278">
        <v>1</v>
      </c>
      <c r="V6" s="307">
        <v>130</v>
      </c>
      <c r="W6" s="278">
        <v>1</v>
      </c>
      <c r="X6" s="298">
        <v>1</v>
      </c>
      <c r="Y6" s="272">
        <v>1</v>
      </c>
      <c r="Z6" s="298">
        <v>1</v>
      </c>
      <c r="AA6" s="272">
        <v>1</v>
      </c>
      <c r="AB6" s="298">
        <v>1</v>
      </c>
      <c r="AC6" s="272">
        <v>1</v>
      </c>
      <c r="AD6" s="305">
        <v>3.2010000000000001</v>
      </c>
      <c r="AE6" s="272">
        <v>59</v>
      </c>
      <c r="AF6" s="303">
        <v>3.101</v>
      </c>
      <c r="AG6" s="272">
        <v>59</v>
      </c>
      <c r="AH6" s="264">
        <v>5.3010000000000002</v>
      </c>
      <c r="AI6" s="272">
        <v>59</v>
      </c>
      <c r="AJ6" s="263"/>
      <c r="AK6" s="620" t="s">
        <v>199</v>
      </c>
      <c r="AL6" s="620"/>
      <c r="AM6" s="620"/>
      <c r="AO6" s="258">
        <v>60</v>
      </c>
      <c r="AP6" s="255">
        <v>3.2</v>
      </c>
      <c r="AQ6" s="259">
        <v>6.3</v>
      </c>
      <c r="AR6" s="255">
        <v>10</v>
      </c>
      <c r="AS6" s="255">
        <v>4.5</v>
      </c>
      <c r="AT6" s="255">
        <v>4.3</v>
      </c>
      <c r="AU6" s="289">
        <v>4.2</v>
      </c>
      <c r="AV6" s="289">
        <v>3.2</v>
      </c>
      <c r="AW6" s="289">
        <v>3.1</v>
      </c>
      <c r="AX6" s="289">
        <v>5.3</v>
      </c>
      <c r="AY6" s="289">
        <v>14</v>
      </c>
      <c r="AZ6" s="255">
        <v>13.5</v>
      </c>
      <c r="BA6" s="255">
        <v>28</v>
      </c>
      <c r="BB6" s="255">
        <v>50</v>
      </c>
      <c r="BC6" s="255">
        <v>50</v>
      </c>
      <c r="BD6" s="259">
        <v>220</v>
      </c>
      <c r="BE6" s="255">
        <v>230</v>
      </c>
      <c r="BF6" s="255">
        <v>240</v>
      </c>
      <c r="BG6" s="255">
        <v>50</v>
      </c>
      <c r="BH6" s="255">
        <v>50</v>
      </c>
      <c r="BI6" s="255">
        <v>50</v>
      </c>
    </row>
    <row r="7" spans="1:61" ht="16.5" thickBot="1" x14ac:dyDescent="0.3">
      <c r="A7" s="181">
        <v>57</v>
      </c>
      <c r="B7" s="270">
        <v>4.5999999999999996</v>
      </c>
      <c r="C7" s="272">
        <v>57</v>
      </c>
      <c r="D7" s="279">
        <v>4.4000000000000004</v>
      </c>
      <c r="E7" s="272">
        <v>58</v>
      </c>
      <c r="F7" s="279">
        <v>4.3</v>
      </c>
      <c r="G7" s="272">
        <v>58</v>
      </c>
      <c r="H7" s="307">
        <v>2</v>
      </c>
      <c r="I7" s="278">
        <v>2</v>
      </c>
      <c r="J7" s="307">
        <v>2</v>
      </c>
      <c r="K7" s="278">
        <v>2</v>
      </c>
      <c r="L7" s="264" t="s">
        <v>122</v>
      </c>
      <c r="M7" s="278">
        <v>59</v>
      </c>
      <c r="N7" s="264" t="s">
        <v>121</v>
      </c>
      <c r="O7" s="278">
        <v>59</v>
      </c>
      <c r="P7" s="264" t="s">
        <v>48</v>
      </c>
      <c r="Q7" s="278">
        <v>59</v>
      </c>
      <c r="R7" s="319">
        <v>112</v>
      </c>
      <c r="S7" s="278">
        <v>2</v>
      </c>
      <c r="T7" s="307">
        <v>122</v>
      </c>
      <c r="U7" s="278">
        <v>2</v>
      </c>
      <c r="V7" s="307">
        <v>132</v>
      </c>
      <c r="W7" s="278">
        <v>2</v>
      </c>
      <c r="X7" s="298">
        <v>2</v>
      </c>
      <c r="Y7" s="272">
        <v>2</v>
      </c>
      <c r="Z7" s="298">
        <v>2</v>
      </c>
      <c r="AA7" s="272">
        <v>2</v>
      </c>
      <c r="AB7" s="298">
        <v>2</v>
      </c>
      <c r="AC7" s="272">
        <v>2</v>
      </c>
      <c r="AD7" s="303">
        <v>3.2210000000000001</v>
      </c>
      <c r="AE7" s="272">
        <v>58</v>
      </c>
      <c r="AF7" s="303">
        <v>3.121</v>
      </c>
      <c r="AG7" s="272">
        <v>58</v>
      </c>
      <c r="AH7" s="303">
        <v>5.3209999999999997</v>
      </c>
      <c r="AI7" s="272">
        <v>58</v>
      </c>
      <c r="AJ7" s="264"/>
      <c r="AK7" s="620" t="s">
        <v>200</v>
      </c>
      <c r="AL7" s="620"/>
      <c r="AM7" s="620"/>
      <c r="AO7" s="258">
        <v>59</v>
      </c>
      <c r="AP7" s="255">
        <v>3.3</v>
      </c>
      <c r="AQ7" s="259">
        <v>6.4</v>
      </c>
      <c r="AR7" s="255">
        <v>10.15</v>
      </c>
      <c r="AS7" s="255"/>
      <c r="AT7" s="255"/>
      <c r="AU7" s="289"/>
      <c r="AV7" s="289">
        <v>3.22</v>
      </c>
      <c r="AW7" s="289">
        <v>3.12</v>
      </c>
      <c r="AX7" s="289">
        <v>5.32</v>
      </c>
      <c r="AY7" s="330">
        <v>14.5</v>
      </c>
      <c r="AZ7" s="257">
        <v>14</v>
      </c>
      <c r="BA7" s="255">
        <v>28.5</v>
      </c>
      <c r="BB7" s="255"/>
      <c r="BC7" s="255"/>
      <c r="BD7" s="259">
        <v>219</v>
      </c>
      <c r="BE7" s="255">
        <v>229</v>
      </c>
      <c r="BF7" s="255">
        <v>239</v>
      </c>
      <c r="BG7" s="255">
        <v>49</v>
      </c>
      <c r="BH7" s="255">
        <v>49</v>
      </c>
      <c r="BI7" s="255"/>
    </row>
    <row r="8" spans="1:61" ht="16.5" thickBot="1" x14ac:dyDescent="0.3">
      <c r="A8" s="181">
        <v>56</v>
      </c>
      <c r="B8" s="270">
        <v>4.7</v>
      </c>
      <c r="C8" s="272">
        <v>54</v>
      </c>
      <c r="D8" s="279">
        <v>4.5</v>
      </c>
      <c r="E8" s="272">
        <v>56</v>
      </c>
      <c r="F8" s="279">
        <v>4.4000000000000004</v>
      </c>
      <c r="G8" s="272">
        <v>56</v>
      </c>
      <c r="H8" s="307">
        <v>3</v>
      </c>
      <c r="I8" s="278">
        <v>3</v>
      </c>
      <c r="J8" s="307">
        <v>3</v>
      </c>
      <c r="K8" s="278">
        <v>3</v>
      </c>
      <c r="L8" s="264" t="s">
        <v>123</v>
      </c>
      <c r="M8" s="278">
        <v>58</v>
      </c>
      <c r="N8" s="264" t="s">
        <v>122</v>
      </c>
      <c r="O8" s="278">
        <v>58</v>
      </c>
      <c r="P8" s="264" t="s">
        <v>149</v>
      </c>
      <c r="Q8" s="278">
        <v>58</v>
      </c>
      <c r="R8" s="319">
        <v>114</v>
      </c>
      <c r="S8" s="278">
        <v>3</v>
      </c>
      <c r="T8" s="307">
        <v>124</v>
      </c>
      <c r="U8" s="278">
        <v>3</v>
      </c>
      <c r="V8" s="307">
        <v>134</v>
      </c>
      <c r="W8" s="278">
        <v>3</v>
      </c>
      <c r="X8" s="298">
        <v>3</v>
      </c>
      <c r="Y8" s="272">
        <v>3</v>
      </c>
      <c r="Z8" s="298">
        <v>3</v>
      </c>
      <c r="AA8" s="272">
        <v>3</v>
      </c>
      <c r="AB8" s="298">
        <v>3</v>
      </c>
      <c r="AC8" s="272">
        <v>3</v>
      </c>
      <c r="AD8" s="303">
        <v>3.2410000000000001</v>
      </c>
      <c r="AE8" s="272">
        <v>57</v>
      </c>
      <c r="AF8" s="303">
        <v>3.141</v>
      </c>
      <c r="AG8" s="272">
        <v>57</v>
      </c>
      <c r="AH8" s="303">
        <v>5.3410000000000002</v>
      </c>
      <c r="AI8" s="272">
        <v>57</v>
      </c>
      <c r="AO8" s="258">
        <v>58</v>
      </c>
      <c r="AP8" s="255">
        <v>3.4</v>
      </c>
      <c r="AQ8" s="259">
        <v>6.5</v>
      </c>
      <c r="AR8" s="255">
        <v>10.3</v>
      </c>
      <c r="AS8" s="255"/>
      <c r="AT8" s="255">
        <v>4.4000000000000004</v>
      </c>
      <c r="AU8" s="289">
        <v>4.3</v>
      </c>
      <c r="AV8" s="289">
        <v>3.24</v>
      </c>
      <c r="AW8" s="289">
        <v>3.14</v>
      </c>
      <c r="AX8" s="289">
        <v>5.34</v>
      </c>
      <c r="AY8" s="333">
        <v>15</v>
      </c>
      <c r="AZ8" s="255">
        <v>14.5</v>
      </c>
      <c r="BA8" s="255">
        <v>29</v>
      </c>
      <c r="BB8" s="255">
        <v>49</v>
      </c>
      <c r="BC8" s="255">
        <v>49</v>
      </c>
      <c r="BD8" s="259">
        <v>218</v>
      </c>
      <c r="BE8" s="255">
        <v>228</v>
      </c>
      <c r="BF8" s="255">
        <v>238</v>
      </c>
      <c r="BG8" s="255">
        <v>48</v>
      </c>
      <c r="BH8" s="255">
        <v>48</v>
      </c>
      <c r="BI8" s="255">
        <v>49</v>
      </c>
    </row>
    <row r="9" spans="1:61" ht="16.5" thickBot="1" x14ac:dyDescent="0.3">
      <c r="A9" s="181">
        <v>55</v>
      </c>
      <c r="B9" s="270">
        <v>4.8</v>
      </c>
      <c r="C9" s="272">
        <v>50</v>
      </c>
      <c r="D9" s="279">
        <v>4.5999999999999996</v>
      </c>
      <c r="E9" s="272">
        <v>54</v>
      </c>
      <c r="F9" s="279">
        <v>4.5</v>
      </c>
      <c r="G9" s="272">
        <v>54</v>
      </c>
      <c r="H9" s="307">
        <v>4</v>
      </c>
      <c r="I9" s="278">
        <v>4</v>
      </c>
      <c r="J9" s="307">
        <v>4</v>
      </c>
      <c r="K9" s="278">
        <v>4</v>
      </c>
      <c r="L9" s="264" t="s">
        <v>86</v>
      </c>
      <c r="M9" s="278">
        <v>57</v>
      </c>
      <c r="N9" s="264" t="s">
        <v>123</v>
      </c>
      <c r="O9" s="278">
        <v>57</v>
      </c>
      <c r="P9" s="264" t="s">
        <v>49</v>
      </c>
      <c r="Q9" s="278">
        <v>57</v>
      </c>
      <c r="R9" s="319">
        <v>116</v>
      </c>
      <c r="S9" s="278">
        <v>5</v>
      </c>
      <c r="T9" s="307">
        <v>126</v>
      </c>
      <c r="U9" s="278">
        <v>4</v>
      </c>
      <c r="V9" s="307">
        <v>136</v>
      </c>
      <c r="W9" s="278">
        <v>4</v>
      </c>
      <c r="X9" s="298">
        <v>4</v>
      </c>
      <c r="Y9" s="272">
        <v>4</v>
      </c>
      <c r="Z9" s="298">
        <v>4</v>
      </c>
      <c r="AA9" s="272">
        <v>4</v>
      </c>
      <c r="AB9" s="298">
        <v>4</v>
      </c>
      <c r="AC9" s="272">
        <v>4</v>
      </c>
      <c r="AD9" s="303">
        <v>3.2610000000000001</v>
      </c>
      <c r="AE9" s="272">
        <v>56</v>
      </c>
      <c r="AF9" s="303">
        <v>3.161</v>
      </c>
      <c r="AG9" s="272">
        <v>56</v>
      </c>
      <c r="AH9" s="303">
        <v>5.3609999999999998</v>
      </c>
      <c r="AI9" s="272">
        <v>56</v>
      </c>
      <c r="AO9" s="258">
        <v>57</v>
      </c>
      <c r="AP9" s="255">
        <v>3.5</v>
      </c>
      <c r="AQ9" s="259">
        <v>7</v>
      </c>
      <c r="AR9" s="255">
        <v>10.45</v>
      </c>
      <c r="AS9" s="255">
        <v>4.5999999999999996</v>
      </c>
      <c r="AT9" s="255"/>
      <c r="AU9" s="289"/>
      <c r="AV9" s="289">
        <v>3.26</v>
      </c>
      <c r="AW9" s="289">
        <v>3.16</v>
      </c>
      <c r="AX9" s="289">
        <v>5.36</v>
      </c>
      <c r="AY9" s="330">
        <v>15.5</v>
      </c>
      <c r="AZ9" s="257">
        <v>15</v>
      </c>
      <c r="BA9" s="255">
        <v>29.5</v>
      </c>
      <c r="BB9" s="255"/>
      <c r="BC9" s="255"/>
      <c r="BD9" s="259">
        <v>217</v>
      </c>
      <c r="BE9" s="255">
        <v>227</v>
      </c>
      <c r="BF9" s="255">
        <v>237</v>
      </c>
      <c r="BG9" s="255">
        <v>47</v>
      </c>
      <c r="BH9" s="255">
        <v>47</v>
      </c>
      <c r="BI9" s="255"/>
    </row>
    <row r="10" spans="1:61" ht="16.5" thickBot="1" x14ac:dyDescent="0.3">
      <c r="A10" s="181">
        <v>54</v>
      </c>
      <c r="B10" s="270">
        <v>4.9000000000000004</v>
      </c>
      <c r="C10" s="272">
        <v>46</v>
      </c>
      <c r="D10" s="279">
        <v>4.7</v>
      </c>
      <c r="E10" s="272">
        <v>52</v>
      </c>
      <c r="F10" s="286">
        <v>4.5999999999999996</v>
      </c>
      <c r="G10" s="272">
        <v>52</v>
      </c>
      <c r="H10" s="307">
        <v>5</v>
      </c>
      <c r="I10" s="278">
        <v>5</v>
      </c>
      <c r="J10" s="307">
        <v>5</v>
      </c>
      <c r="K10" s="278">
        <v>5</v>
      </c>
      <c r="L10" s="264" t="s">
        <v>124</v>
      </c>
      <c r="M10" s="278">
        <v>56</v>
      </c>
      <c r="N10" s="264" t="s">
        <v>86</v>
      </c>
      <c r="O10" s="278">
        <v>56</v>
      </c>
      <c r="P10" s="264" t="s">
        <v>150</v>
      </c>
      <c r="Q10" s="278">
        <v>56</v>
      </c>
      <c r="R10" s="319">
        <v>118</v>
      </c>
      <c r="S10" s="278">
        <v>4</v>
      </c>
      <c r="T10" s="307">
        <v>128</v>
      </c>
      <c r="U10" s="278">
        <v>5</v>
      </c>
      <c r="V10" s="307">
        <v>138</v>
      </c>
      <c r="W10" s="278">
        <v>5</v>
      </c>
      <c r="X10" s="298">
        <v>5</v>
      </c>
      <c r="Y10" s="272">
        <v>5</v>
      </c>
      <c r="Z10" s="298">
        <v>5</v>
      </c>
      <c r="AA10" s="272">
        <v>5</v>
      </c>
      <c r="AB10" s="298">
        <v>5</v>
      </c>
      <c r="AC10" s="272">
        <v>5</v>
      </c>
      <c r="AD10" s="303">
        <v>3.2810000000000001</v>
      </c>
      <c r="AE10" s="272">
        <v>55</v>
      </c>
      <c r="AF10" s="303">
        <v>3.181</v>
      </c>
      <c r="AG10" s="272">
        <v>55</v>
      </c>
      <c r="AH10" s="303">
        <v>5.3810000000000002</v>
      </c>
      <c r="AI10" s="272">
        <v>55</v>
      </c>
      <c r="AO10" s="258">
        <v>56</v>
      </c>
      <c r="AP10" s="255">
        <v>4</v>
      </c>
      <c r="AQ10" s="259">
        <v>7.1</v>
      </c>
      <c r="AR10" s="255">
        <v>11</v>
      </c>
      <c r="AS10" s="255"/>
      <c r="AT10" s="255">
        <v>4.5</v>
      </c>
      <c r="AU10" s="289">
        <v>4.4000000000000004</v>
      </c>
      <c r="AV10" s="289">
        <v>3.28</v>
      </c>
      <c r="AW10" s="289">
        <v>3.18</v>
      </c>
      <c r="AX10" s="289">
        <v>5.38</v>
      </c>
      <c r="AY10" s="333">
        <v>16</v>
      </c>
      <c r="AZ10" s="255">
        <v>15.5</v>
      </c>
      <c r="BA10" s="255">
        <v>30</v>
      </c>
      <c r="BB10" s="255">
        <v>48</v>
      </c>
      <c r="BC10" s="255">
        <v>48</v>
      </c>
      <c r="BD10" s="259">
        <v>216</v>
      </c>
      <c r="BE10" s="255">
        <v>226</v>
      </c>
      <c r="BF10" s="255">
        <v>236</v>
      </c>
      <c r="BG10" s="255">
        <v>46</v>
      </c>
      <c r="BH10" s="255">
        <v>46</v>
      </c>
      <c r="BI10" s="255">
        <v>48</v>
      </c>
    </row>
    <row r="11" spans="1:61" ht="16.5" thickBot="1" x14ac:dyDescent="0.3">
      <c r="A11" s="181">
        <v>53</v>
      </c>
      <c r="B11" s="270">
        <v>5</v>
      </c>
      <c r="C11" s="272">
        <v>42</v>
      </c>
      <c r="D11" s="279">
        <v>4.8</v>
      </c>
      <c r="E11" s="272">
        <v>49</v>
      </c>
      <c r="F11" s="279">
        <v>4.7</v>
      </c>
      <c r="G11" s="272">
        <v>50</v>
      </c>
      <c r="H11" s="307">
        <v>6</v>
      </c>
      <c r="I11" s="278">
        <v>6</v>
      </c>
      <c r="J11" s="307">
        <v>6</v>
      </c>
      <c r="K11" s="278">
        <v>6</v>
      </c>
      <c r="L11" s="264" t="s">
        <v>125</v>
      </c>
      <c r="M11" s="278">
        <v>55</v>
      </c>
      <c r="N11" s="264" t="s">
        <v>124</v>
      </c>
      <c r="O11" s="278">
        <v>55</v>
      </c>
      <c r="P11" s="264" t="s">
        <v>151</v>
      </c>
      <c r="Q11" s="278">
        <v>55</v>
      </c>
      <c r="R11" s="319">
        <v>120</v>
      </c>
      <c r="S11" s="278">
        <v>6</v>
      </c>
      <c r="T11" s="307">
        <v>130</v>
      </c>
      <c r="U11" s="278">
        <v>6</v>
      </c>
      <c r="V11" s="307">
        <v>140</v>
      </c>
      <c r="W11" s="278">
        <v>6</v>
      </c>
      <c r="X11" s="298">
        <v>6</v>
      </c>
      <c r="Y11" s="272">
        <v>6</v>
      </c>
      <c r="Z11" s="298">
        <v>6</v>
      </c>
      <c r="AA11" s="272">
        <v>6</v>
      </c>
      <c r="AB11" s="298">
        <v>6</v>
      </c>
      <c r="AC11" s="272">
        <v>6</v>
      </c>
      <c r="AD11" s="303">
        <v>3.3010000000000002</v>
      </c>
      <c r="AE11" s="272">
        <v>54</v>
      </c>
      <c r="AF11" s="303">
        <v>3.2010000000000001</v>
      </c>
      <c r="AG11" s="272">
        <v>54</v>
      </c>
      <c r="AH11" s="303">
        <v>5.4009999999999998</v>
      </c>
      <c r="AI11" s="272">
        <v>54</v>
      </c>
      <c r="AO11" s="258">
        <v>55</v>
      </c>
      <c r="AP11" s="255">
        <v>4.0999999999999996</v>
      </c>
      <c r="AQ11" s="259">
        <v>7.2</v>
      </c>
      <c r="AR11" s="255">
        <v>11.15</v>
      </c>
      <c r="AS11" s="255"/>
      <c r="AT11" s="255"/>
      <c r="AU11" s="289"/>
      <c r="AV11" s="289">
        <v>3.3</v>
      </c>
      <c r="AW11" s="289">
        <v>3.2</v>
      </c>
      <c r="AX11" s="289">
        <v>5.4</v>
      </c>
      <c r="AY11" s="330">
        <v>16.5</v>
      </c>
      <c r="AZ11" s="257">
        <v>16</v>
      </c>
      <c r="BA11" s="255">
        <v>30.5</v>
      </c>
      <c r="BB11" s="255"/>
      <c r="BC11" s="255"/>
      <c r="BD11" s="259">
        <v>215</v>
      </c>
      <c r="BE11" s="255">
        <v>225</v>
      </c>
      <c r="BF11" s="255">
        <v>235</v>
      </c>
      <c r="BG11" s="255">
        <v>45</v>
      </c>
      <c r="BH11" s="255">
        <v>45</v>
      </c>
      <c r="BI11" s="255"/>
    </row>
    <row r="12" spans="1:61" ht="16.5" thickBot="1" x14ac:dyDescent="0.3">
      <c r="A12" s="181">
        <v>52</v>
      </c>
      <c r="B12" s="270">
        <v>5.0999999999999996</v>
      </c>
      <c r="C12" s="272">
        <v>38</v>
      </c>
      <c r="D12" s="279">
        <v>4.9000000000000004</v>
      </c>
      <c r="E12" s="272">
        <v>45</v>
      </c>
      <c r="F12" s="280">
        <v>4.8</v>
      </c>
      <c r="G12" s="272">
        <v>48</v>
      </c>
      <c r="H12" s="307">
        <v>7</v>
      </c>
      <c r="I12" s="278">
        <v>7</v>
      </c>
      <c r="J12" s="307">
        <v>7</v>
      </c>
      <c r="K12" s="278">
        <v>7</v>
      </c>
      <c r="L12" s="264" t="s">
        <v>126</v>
      </c>
      <c r="M12" s="278">
        <v>54</v>
      </c>
      <c r="N12" s="264" t="s">
        <v>125</v>
      </c>
      <c r="O12" s="278">
        <v>54</v>
      </c>
      <c r="P12" s="264" t="s">
        <v>152</v>
      </c>
      <c r="Q12" s="278">
        <v>54</v>
      </c>
      <c r="R12" s="319">
        <v>122</v>
      </c>
      <c r="S12" s="278">
        <v>7</v>
      </c>
      <c r="T12" s="307">
        <v>132</v>
      </c>
      <c r="U12" s="278">
        <v>7</v>
      </c>
      <c r="V12" s="307">
        <v>142</v>
      </c>
      <c r="W12" s="278">
        <v>7</v>
      </c>
      <c r="X12" s="298">
        <v>7</v>
      </c>
      <c r="Y12" s="272">
        <v>7</v>
      </c>
      <c r="Z12" s="298">
        <v>7</v>
      </c>
      <c r="AA12" s="272">
        <v>7</v>
      </c>
      <c r="AB12" s="298">
        <v>7</v>
      </c>
      <c r="AC12" s="272">
        <v>7</v>
      </c>
      <c r="AD12" s="303">
        <v>3.3210000000000002</v>
      </c>
      <c r="AE12" s="272">
        <v>53</v>
      </c>
      <c r="AF12" s="303">
        <v>3.2210000000000001</v>
      </c>
      <c r="AG12" s="272">
        <v>53</v>
      </c>
      <c r="AH12" s="303">
        <v>5.4210000000000003</v>
      </c>
      <c r="AI12" s="272">
        <v>53</v>
      </c>
      <c r="AO12" s="258">
        <v>54</v>
      </c>
      <c r="AP12" s="255">
        <v>4.2</v>
      </c>
      <c r="AQ12" s="259">
        <v>7.3</v>
      </c>
      <c r="AR12" s="255">
        <v>11.3</v>
      </c>
      <c r="AS12" s="255">
        <v>4.7</v>
      </c>
      <c r="AT12" s="255">
        <v>4.5999999999999996</v>
      </c>
      <c r="AU12" s="289">
        <v>4.5</v>
      </c>
      <c r="AV12" s="289">
        <v>3.32</v>
      </c>
      <c r="AW12" s="289">
        <v>3.22</v>
      </c>
      <c r="AX12" s="289">
        <v>5.42</v>
      </c>
      <c r="AY12" s="333">
        <v>17</v>
      </c>
      <c r="AZ12" s="255">
        <v>16.5</v>
      </c>
      <c r="BA12" s="255">
        <v>31</v>
      </c>
      <c r="BB12" s="255">
        <v>47</v>
      </c>
      <c r="BC12" s="255">
        <v>47</v>
      </c>
      <c r="BD12" s="259">
        <v>214</v>
      </c>
      <c r="BE12" s="255">
        <v>224</v>
      </c>
      <c r="BF12" s="255">
        <v>234</v>
      </c>
      <c r="BG12" s="255">
        <v>44</v>
      </c>
      <c r="BH12" s="255">
        <v>44</v>
      </c>
      <c r="BI12" s="255">
        <v>47</v>
      </c>
    </row>
    <row r="13" spans="1:61" ht="16.5" thickBot="1" x14ac:dyDescent="0.3">
      <c r="A13" s="181">
        <v>51</v>
      </c>
      <c r="B13" s="270">
        <v>5.2</v>
      </c>
      <c r="C13" s="272">
        <v>34</v>
      </c>
      <c r="D13" s="279">
        <v>5</v>
      </c>
      <c r="E13" s="272">
        <v>41</v>
      </c>
      <c r="F13" s="279">
        <v>4.9000000000000004</v>
      </c>
      <c r="G13" s="272">
        <v>44</v>
      </c>
      <c r="H13" s="307">
        <v>8</v>
      </c>
      <c r="I13" s="278">
        <v>8</v>
      </c>
      <c r="J13" s="307">
        <v>8</v>
      </c>
      <c r="K13" s="278">
        <v>8</v>
      </c>
      <c r="L13" s="264" t="s">
        <v>127</v>
      </c>
      <c r="M13" s="278">
        <v>53</v>
      </c>
      <c r="N13" s="264" t="s">
        <v>126</v>
      </c>
      <c r="O13" s="278">
        <v>53</v>
      </c>
      <c r="P13" s="264" t="s">
        <v>153</v>
      </c>
      <c r="Q13" s="278">
        <v>53</v>
      </c>
      <c r="R13" s="319">
        <v>124</v>
      </c>
      <c r="S13" s="278">
        <v>8</v>
      </c>
      <c r="T13" s="307">
        <v>134</v>
      </c>
      <c r="U13" s="278">
        <v>8</v>
      </c>
      <c r="V13" s="307">
        <v>144</v>
      </c>
      <c r="W13" s="278">
        <v>8</v>
      </c>
      <c r="X13" s="298">
        <v>8</v>
      </c>
      <c r="Y13" s="272">
        <v>8</v>
      </c>
      <c r="Z13" s="298">
        <v>8</v>
      </c>
      <c r="AA13" s="272">
        <v>8</v>
      </c>
      <c r="AB13" s="298">
        <v>8</v>
      </c>
      <c r="AC13" s="272">
        <v>8</v>
      </c>
      <c r="AD13" s="303">
        <v>3.3410000000000002</v>
      </c>
      <c r="AE13" s="272">
        <v>52</v>
      </c>
      <c r="AF13" s="303">
        <v>3.2410000000000001</v>
      </c>
      <c r="AG13" s="272">
        <v>52</v>
      </c>
      <c r="AH13" s="303">
        <v>5.4409999999999998</v>
      </c>
      <c r="AI13" s="272">
        <v>52</v>
      </c>
      <c r="AO13" s="258">
        <v>53</v>
      </c>
      <c r="AP13" s="255">
        <v>4.3</v>
      </c>
      <c r="AQ13" s="259">
        <v>7.4</v>
      </c>
      <c r="AR13" s="255">
        <v>11.45</v>
      </c>
      <c r="AS13" s="255"/>
      <c r="AT13" s="255"/>
      <c r="AU13" s="334"/>
      <c r="AV13" s="335">
        <v>3.34</v>
      </c>
      <c r="AW13" s="289">
        <v>3.24</v>
      </c>
      <c r="AX13" s="289">
        <v>5.44</v>
      </c>
      <c r="AY13" s="330">
        <v>17.5</v>
      </c>
      <c r="AZ13" s="257">
        <v>17</v>
      </c>
      <c r="BA13" s="255">
        <v>31.5</v>
      </c>
      <c r="BB13" s="255"/>
      <c r="BC13" s="255"/>
      <c r="BD13" s="259">
        <v>213</v>
      </c>
      <c r="BE13" s="255">
        <v>223</v>
      </c>
      <c r="BF13" s="255">
        <v>233</v>
      </c>
      <c r="BG13" s="255">
        <v>43</v>
      </c>
      <c r="BH13" s="255">
        <v>43</v>
      </c>
      <c r="BI13" s="255"/>
    </row>
    <row r="14" spans="1:61" ht="16.5" thickBot="1" x14ac:dyDescent="0.3">
      <c r="A14" s="181">
        <v>50</v>
      </c>
      <c r="B14" s="270">
        <v>5.3</v>
      </c>
      <c r="C14" s="272">
        <v>30</v>
      </c>
      <c r="D14" s="279">
        <v>5.0999999999999996</v>
      </c>
      <c r="E14" s="272">
        <v>37</v>
      </c>
      <c r="F14" s="286">
        <v>5</v>
      </c>
      <c r="G14" s="272">
        <v>40</v>
      </c>
      <c r="H14" s="307">
        <v>9</v>
      </c>
      <c r="I14" s="278">
        <v>9</v>
      </c>
      <c r="J14" s="307">
        <v>9</v>
      </c>
      <c r="K14" s="278">
        <v>9</v>
      </c>
      <c r="L14" s="264" t="s">
        <v>128</v>
      </c>
      <c r="M14" s="278">
        <v>52</v>
      </c>
      <c r="N14" s="264" t="s">
        <v>127</v>
      </c>
      <c r="O14" s="278">
        <v>52</v>
      </c>
      <c r="P14" s="264" t="s">
        <v>87</v>
      </c>
      <c r="Q14" s="278">
        <v>52</v>
      </c>
      <c r="R14" s="319">
        <v>126</v>
      </c>
      <c r="S14" s="278">
        <v>9</v>
      </c>
      <c r="T14" s="307">
        <v>136</v>
      </c>
      <c r="U14" s="278">
        <v>9</v>
      </c>
      <c r="V14" s="307">
        <v>146</v>
      </c>
      <c r="W14" s="278">
        <v>9</v>
      </c>
      <c r="X14" s="298">
        <v>9</v>
      </c>
      <c r="Y14" s="272">
        <v>9</v>
      </c>
      <c r="Z14" s="298">
        <v>9</v>
      </c>
      <c r="AA14" s="272">
        <v>9</v>
      </c>
      <c r="AB14" s="298">
        <v>9</v>
      </c>
      <c r="AC14" s="272">
        <v>9</v>
      </c>
      <c r="AD14" s="303">
        <v>3.3610000000000002</v>
      </c>
      <c r="AE14" s="272">
        <v>51</v>
      </c>
      <c r="AF14" s="303">
        <v>3.2610000000000001</v>
      </c>
      <c r="AG14" s="272">
        <v>51</v>
      </c>
      <c r="AH14" s="303">
        <v>5.4610000000000003</v>
      </c>
      <c r="AI14" s="272">
        <v>51</v>
      </c>
      <c r="AO14" s="258">
        <v>52</v>
      </c>
      <c r="AP14" s="255">
        <v>4.4000000000000004</v>
      </c>
      <c r="AQ14" s="259">
        <v>7.5</v>
      </c>
      <c r="AR14" s="255">
        <v>12</v>
      </c>
      <c r="AS14" s="255"/>
      <c r="AT14" s="255">
        <v>4.7</v>
      </c>
      <c r="AU14" s="333">
        <v>4.5999999999999996</v>
      </c>
      <c r="AV14" s="289">
        <v>3.36</v>
      </c>
      <c r="AW14" s="289">
        <v>3.26</v>
      </c>
      <c r="AX14" s="289">
        <v>5.46</v>
      </c>
      <c r="AY14" s="333">
        <v>18</v>
      </c>
      <c r="AZ14" s="255">
        <v>17.5</v>
      </c>
      <c r="BA14" s="255">
        <v>32</v>
      </c>
      <c r="BB14" s="255">
        <v>46</v>
      </c>
      <c r="BC14" s="255">
        <v>46</v>
      </c>
      <c r="BD14" s="259">
        <v>212</v>
      </c>
      <c r="BE14" s="255">
        <v>222</v>
      </c>
      <c r="BF14" s="255">
        <v>232</v>
      </c>
      <c r="BG14" s="255">
        <v>42</v>
      </c>
      <c r="BH14" s="255">
        <v>42</v>
      </c>
      <c r="BI14" s="255">
        <v>46</v>
      </c>
    </row>
    <row r="15" spans="1:61" ht="16.5" thickBot="1" x14ac:dyDescent="0.3">
      <c r="A15" s="181">
        <v>49</v>
      </c>
      <c r="B15" s="270">
        <v>5.4</v>
      </c>
      <c r="C15" s="272">
        <v>26</v>
      </c>
      <c r="D15" s="279">
        <v>5.2</v>
      </c>
      <c r="E15" s="272">
        <v>33</v>
      </c>
      <c r="F15" s="279">
        <v>5.0999999999999996</v>
      </c>
      <c r="G15" s="272">
        <v>36</v>
      </c>
      <c r="H15" s="307">
        <v>10</v>
      </c>
      <c r="I15" s="278">
        <v>10</v>
      </c>
      <c r="J15" s="307">
        <v>10</v>
      </c>
      <c r="K15" s="278">
        <v>10</v>
      </c>
      <c r="L15" s="264" t="s">
        <v>129</v>
      </c>
      <c r="M15" s="278">
        <v>51</v>
      </c>
      <c r="N15" s="264" t="s">
        <v>128</v>
      </c>
      <c r="O15" s="278">
        <v>51</v>
      </c>
      <c r="P15" s="264" t="s">
        <v>154</v>
      </c>
      <c r="Q15" s="278">
        <v>51</v>
      </c>
      <c r="R15" s="319">
        <v>128</v>
      </c>
      <c r="S15" s="278">
        <v>10</v>
      </c>
      <c r="T15" s="307">
        <v>138</v>
      </c>
      <c r="U15" s="278">
        <v>10</v>
      </c>
      <c r="V15" s="307">
        <v>148</v>
      </c>
      <c r="W15" s="278">
        <v>10</v>
      </c>
      <c r="X15" s="298">
        <v>10</v>
      </c>
      <c r="Y15" s="272">
        <v>10</v>
      </c>
      <c r="Z15" s="298">
        <v>10</v>
      </c>
      <c r="AA15" s="272">
        <v>10</v>
      </c>
      <c r="AB15" s="298">
        <v>10</v>
      </c>
      <c r="AC15" s="272">
        <v>10</v>
      </c>
      <c r="AD15" s="303">
        <v>3.3809999999999998</v>
      </c>
      <c r="AE15" s="272">
        <v>50</v>
      </c>
      <c r="AF15" s="303">
        <v>3.2810000000000001</v>
      </c>
      <c r="AG15" s="272">
        <v>50</v>
      </c>
      <c r="AH15" s="303">
        <v>5.4809999999999999</v>
      </c>
      <c r="AI15" s="272">
        <v>50</v>
      </c>
      <c r="AO15" s="258">
        <v>51</v>
      </c>
      <c r="AP15" s="255">
        <v>4.5</v>
      </c>
      <c r="AQ15" s="259">
        <v>8</v>
      </c>
      <c r="AR15" s="255">
        <v>12.15</v>
      </c>
      <c r="AS15" s="255"/>
      <c r="AT15" s="334"/>
      <c r="AU15" s="335"/>
      <c r="AV15" s="289">
        <v>3.38</v>
      </c>
      <c r="AW15" s="289">
        <v>3.28</v>
      </c>
      <c r="AX15" s="289">
        <v>5.48</v>
      </c>
      <c r="AY15" s="330">
        <v>18.5</v>
      </c>
      <c r="AZ15" s="257">
        <v>18</v>
      </c>
      <c r="BA15" s="255">
        <v>32.5</v>
      </c>
      <c r="BB15" s="255"/>
      <c r="BC15" s="255"/>
      <c r="BD15" s="259">
        <v>210</v>
      </c>
      <c r="BE15" s="255">
        <v>220</v>
      </c>
      <c r="BF15" s="255">
        <v>230</v>
      </c>
      <c r="BG15" s="255">
        <v>41</v>
      </c>
      <c r="BH15" s="255">
        <v>41</v>
      </c>
      <c r="BI15" s="255"/>
    </row>
    <row r="16" spans="1:61" ht="16.5" thickBot="1" x14ac:dyDescent="0.3">
      <c r="A16" s="181">
        <v>48</v>
      </c>
      <c r="B16" s="270">
        <v>5.5</v>
      </c>
      <c r="C16" s="272">
        <v>22</v>
      </c>
      <c r="D16" s="279">
        <v>5.3</v>
      </c>
      <c r="E16" s="272">
        <v>29</v>
      </c>
      <c r="F16" s="279">
        <v>5.2</v>
      </c>
      <c r="G16" s="272">
        <v>32</v>
      </c>
      <c r="H16" s="307">
        <v>11</v>
      </c>
      <c r="I16" s="278">
        <v>11</v>
      </c>
      <c r="J16" s="307">
        <v>11</v>
      </c>
      <c r="K16" s="278">
        <v>11</v>
      </c>
      <c r="L16" s="264" t="s">
        <v>130</v>
      </c>
      <c r="M16" s="278">
        <v>50</v>
      </c>
      <c r="N16" s="264" t="s">
        <v>129</v>
      </c>
      <c r="O16" s="278">
        <v>50</v>
      </c>
      <c r="P16" s="264" t="s">
        <v>52</v>
      </c>
      <c r="Q16" s="278">
        <v>50</v>
      </c>
      <c r="R16" s="319">
        <v>130</v>
      </c>
      <c r="S16" s="278">
        <v>11</v>
      </c>
      <c r="T16" s="307">
        <v>140</v>
      </c>
      <c r="U16" s="278">
        <v>11</v>
      </c>
      <c r="V16" s="307">
        <v>150</v>
      </c>
      <c r="W16" s="278">
        <v>11</v>
      </c>
      <c r="X16" s="298">
        <v>11</v>
      </c>
      <c r="Y16" s="272">
        <v>11</v>
      </c>
      <c r="Z16" s="298">
        <v>11</v>
      </c>
      <c r="AA16" s="272">
        <v>11</v>
      </c>
      <c r="AB16" s="298">
        <v>11</v>
      </c>
      <c r="AC16" s="272">
        <v>11</v>
      </c>
      <c r="AD16" s="303">
        <v>3.4009999999999998</v>
      </c>
      <c r="AE16" s="272">
        <v>49</v>
      </c>
      <c r="AF16" s="303">
        <v>3.3010000000000002</v>
      </c>
      <c r="AG16" s="272">
        <v>49</v>
      </c>
      <c r="AH16" s="303">
        <v>5.5010000000000003</v>
      </c>
      <c r="AI16" s="272">
        <v>49</v>
      </c>
      <c r="AO16" s="258">
        <v>50</v>
      </c>
      <c r="AP16" s="255">
        <v>5</v>
      </c>
      <c r="AQ16" s="259">
        <v>8.1</v>
      </c>
      <c r="AR16" s="255">
        <v>12.3</v>
      </c>
      <c r="AS16" s="255">
        <v>4.8</v>
      </c>
      <c r="AT16" s="325"/>
      <c r="AU16" s="289">
        <v>4.7</v>
      </c>
      <c r="AV16" s="289">
        <v>3.4</v>
      </c>
      <c r="AW16" s="289">
        <v>3.3</v>
      </c>
      <c r="AX16" s="289">
        <v>5.5</v>
      </c>
      <c r="AY16" s="333">
        <v>19</v>
      </c>
      <c r="AZ16" s="255">
        <v>18.5</v>
      </c>
      <c r="BA16" s="255">
        <v>33</v>
      </c>
      <c r="BB16" s="255">
        <v>45</v>
      </c>
      <c r="BC16" s="255">
        <v>45</v>
      </c>
      <c r="BD16" s="259">
        <v>208</v>
      </c>
      <c r="BE16" s="255">
        <v>218</v>
      </c>
      <c r="BF16" s="255">
        <v>228</v>
      </c>
      <c r="BG16" s="255">
        <v>40</v>
      </c>
      <c r="BH16" s="255">
        <v>40</v>
      </c>
      <c r="BI16" s="255">
        <v>45</v>
      </c>
    </row>
    <row r="17" spans="1:61" ht="16.5" thickBot="1" x14ac:dyDescent="0.3">
      <c r="A17" s="181">
        <v>47</v>
      </c>
      <c r="B17" s="270">
        <v>5.6</v>
      </c>
      <c r="C17" s="272">
        <v>19</v>
      </c>
      <c r="D17" s="279">
        <v>5.4</v>
      </c>
      <c r="E17" s="272">
        <v>25</v>
      </c>
      <c r="F17" s="279">
        <v>5.3</v>
      </c>
      <c r="G17" s="272">
        <v>28</v>
      </c>
      <c r="H17" s="307">
        <v>12</v>
      </c>
      <c r="I17" s="278">
        <v>12</v>
      </c>
      <c r="J17" s="307">
        <v>12</v>
      </c>
      <c r="K17" s="278">
        <v>12</v>
      </c>
      <c r="L17" s="264" t="s">
        <v>131</v>
      </c>
      <c r="M17" s="278">
        <v>49</v>
      </c>
      <c r="N17" s="264" t="s">
        <v>130</v>
      </c>
      <c r="O17" s="278">
        <v>49</v>
      </c>
      <c r="P17" s="264" t="s">
        <v>155</v>
      </c>
      <c r="Q17" s="278">
        <v>49</v>
      </c>
      <c r="R17" s="319">
        <v>132</v>
      </c>
      <c r="S17" s="278">
        <v>12</v>
      </c>
      <c r="T17" s="307">
        <v>142</v>
      </c>
      <c r="U17" s="278">
        <v>12</v>
      </c>
      <c r="V17" s="307">
        <v>152</v>
      </c>
      <c r="W17" s="278">
        <v>12</v>
      </c>
      <c r="X17" s="298">
        <v>12</v>
      </c>
      <c r="Y17" s="272">
        <v>12</v>
      </c>
      <c r="Z17" s="298">
        <v>12</v>
      </c>
      <c r="AA17" s="272">
        <v>12</v>
      </c>
      <c r="AB17" s="298">
        <v>12</v>
      </c>
      <c r="AC17" s="272">
        <v>12</v>
      </c>
      <c r="AD17" s="303">
        <v>3.4209999999999998</v>
      </c>
      <c r="AE17" s="272">
        <v>48</v>
      </c>
      <c r="AF17" s="303">
        <v>3.3210000000000002</v>
      </c>
      <c r="AG17" s="272">
        <v>48</v>
      </c>
      <c r="AH17" s="303">
        <v>5.5209999999999999</v>
      </c>
      <c r="AI17" s="272">
        <v>48</v>
      </c>
      <c r="AO17" s="258">
        <v>49</v>
      </c>
      <c r="AP17" s="255">
        <v>5.0999999999999996</v>
      </c>
      <c r="AQ17" s="259">
        <v>8.1999999999999993</v>
      </c>
      <c r="AR17" s="255">
        <v>12.45</v>
      </c>
      <c r="AS17" s="255"/>
      <c r="AT17" s="255">
        <v>4.8</v>
      </c>
      <c r="AU17" s="289"/>
      <c r="AV17" s="289">
        <v>3.42</v>
      </c>
      <c r="AW17" s="289">
        <v>3.32</v>
      </c>
      <c r="AX17" s="289">
        <v>5.52</v>
      </c>
      <c r="AY17" s="330">
        <v>19.5</v>
      </c>
      <c r="AZ17" s="257">
        <v>19</v>
      </c>
      <c r="BA17" s="255">
        <v>33.5</v>
      </c>
      <c r="BB17" s="255"/>
      <c r="BC17" s="255"/>
      <c r="BD17" s="259">
        <v>206</v>
      </c>
      <c r="BE17" s="255">
        <v>216</v>
      </c>
      <c r="BF17" s="255">
        <v>226</v>
      </c>
      <c r="BG17" s="255">
        <v>39</v>
      </c>
      <c r="BH17" s="255"/>
      <c r="BI17" s="255"/>
    </row>
    <row r="18" spans="1:61" ht="16.5" thickBot="1" x14ac:dyDescent="0.3">
      <c r="A18" s="181">
        <v>46</v>
      </c>
      <c r="B18" s="270">
        <v>5.7</v>
      </c>
      <c r="C18" s="272">
        <v>16</v>
      </c>
      <c r="D18" s="280">
        <v>5.5</v>
      </c>
      <c r="E18" s="272">
        <v>21</v>
      </c>
      <c r="F18" s="279">
        <v>5.4</v>
      </c>
      <c r="G18" s="272">
        <v>24</v>
      </c>
      <c r="H18" s="307">
        <v>13</v>
      </c>
      <c r="I18" s="278">
        <v>13</v>
      </c>
      <c r="J18" s="307">
        <v>13</v>
      </c>
      <c r="K18" s="278">
        <v>13</v>
      </c>
      <c r="L18" s="264" t="s">
        <v>132</v>
      </c>
      <c r="M18" s="278">
        <v>48</v>
      </c>
      <c r="N18" s="264" t="s">
        <v>131</v>
      </c>
      <c r="O18" s="278">
        <v>48</v>
      </c>
      <c r="P18" s="264" t="s">
        <v>80</v>
      </c>
      <c r="Q18" s="278">
        <v>48</v>
      </c>
      <c r="R18" s="319">
        <v>134</v>
      </c>
      <c r="S18" s="278">
        <v>13</v>
      </c>
      <c r="T18" s="307">
        <v>144</v>
      </c>
      <c r="U18" s="278">
        <v>13</v>
      </c>
      <c r="V18" s="307">
        <v>154</v>
      </c>
      <c r="W18" s="278">
        <v>13</v>
      </c>
      <c r="X18" s="298">
        <v>13</v>
      </c>
      <c r="Y18" s="272">
        <v>13</v>
      </c>
      <c r="Z18" s="298">
        <v>13</v>
      </c>
      <c r="AA18" s="272">
        <v>13</v>
      </c>
      <c r="AB18" s="298">
        <v>13</v>
      </c>
      <c r="AC18" s="272">
        <v>13</v>
      </c>
      <c r="AD18" s="303">
        <v>3.4409999999999998</v>
      </c>
      <c r="AE18" s="272">
        <v>47</v>
      </c>
      <c r="AF18" s="303">
        <v>3.3410000000000002</v>
      </c>
      <c r="AG18" s="272">
        <v>47</v>
      </c>
      <c r="AH18" s="303">
        <v>5.5410000000000004</v>
      </c>
      <c r="AI18" s="272">
        <v>47</v>
      </c>
      <c r="AO18" s="258">
        <v>48</v>
      </c>
      <c r="AP18" s="255">
        <v>5.2</v>
      </c>
      <c r="AQ18" s="259">
        <v>8.3000000000000007</v>
      </c>
      <c r="AR18" s="255">
        <v>13</v>
      </c>
      <c r="AS18" s="255"/>
      <c r="AT18" s="334"/>
      <c r="AU18" s="335">
        <v>4.8</v>
      </c>
      <c r="AV18" s="289">
        <v>3.44</v>
      </c>
      <c r="AW18" s="289">
        <v>3.34</v>
      </c>
      <c r="AX18" s="289">
        <v>5.54</v>
      </c>
      <c r="AY18" s="333">
        <v>20</v>
      </c>
      <c r="AZ18" s="255">
        <v>19.5</v>
      </c>
      <c r="BA18" s="255">
        <v>34</v>
      </c>
      <c r="BB18" s="255">
        <v>44</v>
      </c>
      <c r="BC18" s="255">
        <v>44</v>
      </c>
      <c r="BD18" s="259">
        <v>204</v>
      </c>
      <c r="BE18" s="255">
        <v>214</v>
      </c>
      <c r="BF18" s="255">
        <v>224</v>
      </c>
      <c r="BG18" s="255">
        <v>38</v>
      </c>
      <c r="BH18" s="255">
        <v>39</v>
      </c>
      <c r="BI18" s="255">
        <v>44</v>
      </c>
    </row>
    <row r="19" spans="1:61" ht="16.5" thickBot="1" x14ac:dyDescent="0.3">
      <c r="A19" s="181">
        <v>45</v>
      </c>
      <c r="B19" s="270">
        <v>5.8</v>
      </c>
      <c r="C19" s="272">
        <v>13</v>
      </c>
      <c r="D19" s="279">
        <v>5.6</v>
      </c>
      <c r="E19" s="272">
        <v>17</v>
      </c>
      <c r="F19" s="280">
        <v>5.5</v>
      </c>
      <c r="G19" s="272">
        <v>20</v>
      </c>
      <c r="H19" s="307">
        <v>14</v>
      </c>
      <c r="I19" s="278">
        <v>14</v>
      </c>
      <c r="J19" s="307">
        <v>14</v>
      </c>
      <c r="K19" s="278">
        <v>14</v>
      </c>
      <c r="L19" s="264" t="s">
        <v>133</v>
      </c>
      <c r="M19" s="278">
        <v>47</v>
      </c>
      <c r="N19" s="264" t="s">
        <v>132</v>
      </c>
      <c r="O19" s="278">
        <v>47</v>
      </c>
      <c r="P19" s="264" t="s">
        <v>84</v>
      </c>
      <c r="Q19" s="278">
        <v>47</v>
      </c>
      <c r="R19" s="319">
        <v>136</v>
      </c>
      <c r="S19" s="278">
        <v>14</v>
      </c>
      <c r="T19" s="307">
        <v>146</v>
      </c>
      <c r="U19" s="278">
        <v>14</v>
      </c>
      <c r="V19" s="307">
        <v>156</v>
      </c>
      <c r="W19" s="278">
        <v>14</v>
      </c>
      <c r="X19" s="298">
        <v>14</v>
      </c>
      <c r="Y19" s="272">
        <v>14</v>
      </c>
      <c r="Z19" s="298">
        <v>14</v>
      </c>
      <c r="AA19" s="272">
        <v>14</v>
      </c>
      <c r="AB19" s="298">
        <v>14</v>
      </c>
      <c r="AC19" s="272">
        <v>14</v>
      </c>
      <c r="AD19" s="303">
        <v>3.4609999999999999</v>
      </c>
      <c r="AE19" s="272">
        <v>46</v>
      </c>
      <c r="AF19" s="303">
        <v>3.3610000000000002</v>
      </c>
      <c r="AG19" s="272">
        <v>46</v>
      </c>
      <c r="AH19" s="303">
        <v>5.5609999999999999</v>
      </c>
      <c r="AI19" s="272">
        <v>46</v>
      </c>
      <c r="AO19" s="258">
        <v>47</v>
      </c>
      <c r="AP19" s="255">
        <v>5.3</v>
      </c>
      <c r="AQ19" s="259">
        <v>8.4</v>
      </c>
      <c r="AR19" s="255">
        <v>13.15</v>
      </c>
      <c r="AS19" s="255"/>
      <c r="AT19" s="325"/>
      <c r="AU19" s="334"/>
      <c r="AV19" s="335">
        <v>3.46</v>
      </c>
      <c r="AW19" s="289">
        <v>3.36</v>
      </c>
      <c r="AX19" s="289">
        <v>5.56</v>
      </c>
      <c r="AY19" s="330">
        <v>20.5</v>
      </c>
      <c r="AZ19" s="257">
        <v>20</v>
      </c>
      <c r="BA19" s="255">
        <v>34.5</v>
      </c>
      <c r="BB19" s="255"/>
      <c r="BC19" s="255"/>
      <c r="BD19" s="259">
        <v>202</v>
      </c>
      <c r="BE19" s="255">
        <v>212</v>
      </c>
      <c r="BF19" s="255">
        <v>222</v>
      </c>
      <c r="BG19" s="255">
        <v>37</v>
      </c>
      <c r="BH19" s="255"/>
      <c r="BI19" s="255"/>
    </row>
    <row r="20" spans="1:61" ht="16.5" thickBot="1" x14ac:dyDescent="0.3">
      <c r="A20" s="181">
        <v>44</v>
      </c>
      <c r="B20" s="271">
        <v>5.9</v>
      </c>
      <c r="C20" s="272">
        <v>10</v>
      </c>
      <c r="D20" s="279">
        <v>5.7</v>
      </c>
      <c r="E20" s="272">
        <v>14</v>
      </c>
      <c r="F20" s="279">
        <v>5.6</v>
      </c>
      <c r="G20" s="272">
        <v>16</v>
      </c>
      <c r="H20" s="307">
        <v>15</v>
      </c>
      <c r="I20" s="278">
        <v>15</v>
      </c>
      <c r="J20" s="307">
        <v>15</v>
      </c>
      <c r="K20" s="278">
        <v>15</v>
      </c>
      <c r="L20" s="264" t="s">
        <v>134</v>
      </c>
      <c r="M20" s="278">
        <v>46</v>
      </c>
      <c r="N20" s="264" t="s">
        <v>133</v>
      </c>
      <c r="O20" s="278">
        <v>46</v>
      </c>
      <c r="P20" s="264" t="s">
        <v>82</v>
      </c>
      <c r="Q20" s="278">
        <v>46</v>
      </c>
      <c r="R20" s="319">
        <v>138</v>
      </c>
      <c r="S20" s="278">
        <v>15</v>
      </c>
      <c r="T20" s="307">
        <v>148</v>
      </c>
      <c r="U20" s="278">
        <v>15</v>
      </c>
      <c r="V20" s="307">
        <v>158</v>
      </c>
      <c r="W20" s="278">
        <v>15</v>
      </c>
      <c r="X20" s="298">
        <v>15</v>
      </c>
      <c r="Y20" s="272">
        <v>15</v>
      </c>
      <c r="Z20" s="298">
        <v>15</v>
      </c>
      <c r="AA20" s="272">
        <v>15</v>
      </c>
      <c r="AB20" s="298">
        <v>15</v>
      </c>
      <c r="AC20" s="272">
        <v>15</v>
      </c>
      <c r="AD20" s="303">
        <v>3.4809999999999999</v>
      </c>
      <c r="AE20" s="272">
        <v>45</v>
      </c>
      <c r="AF20" s="303">
        <v>3.3809999999999998</v>
      </c>
      <c r="AG20" s="272">
        <v>45</v>
      </c>
      <c r="AH20" s="303">
        <v>5.5810000000000004</v>
      </c>
      <c r="AI20" s="272">
        <v>45</v>
      </c>
      <c r="AO20" s="258">
        <v>46</v>
      </c>
      <c r="AP20" s="255">
        <v>5.4</v>
      </c>
      <c r="AQ20" s="259">
        <v>8.5</v>
      </c>
      <c r="AR20" s="255">
        <v>13.3</v>
      </c>
      <c r="AS20" s="255">
        <v>4.9000000000000004</v>
      </c>
      <c r="AT20" s="255"/>
      <c r="AU20" s="333"/>
      <c r="AV20" s="289">
        <v>3.48</v>
      </c>
      <c r="AW20" s="289">
        <v>3.38</v>
      </c>
      <c r="AX20" s="289">
        <v>5.58</v>
      </c>
      <c r="AY20" s="333">
        <v>21</v>
      </c>
      <c r="AZ20" s="255">
        <v>20.5</v>
      </c>
      <c r="BA20" s="255">
        <v>35</v>
      </c>
      <c r="BB20" s="255">
        <v>43</v>
      </c>
      <c r="BC20" s="255">
        <v>43</v>
      </c>
      <c r="BD20" s="259">
        <v>200</v>
      </c>
      <c r="BE20" s="255">
        <v>210</v>
      </c>
      <c r="BF20" s="255">
        <v>220</v>
      </c>
      <c r="BG20" s="255">
        <v>36</v>
      </c>
      <c r="BH20" s="255">
        <v>38</v>
      </c>
      <c r="BI20" s="255">
        <v>43</v>
      </c>
    </row>
    <row r="21" spans="1:61" ht="16.5" thickBot="1" x14ac:dyDescent="0.3">
      <c r="A21" s="181">
        <v>43</v>
      </c>
      <c r="B21" s="270">
        <v>6</v>
      </c>
      <c r="C21" s="272">
        <v>7</v>
      </c>
      <c r="D21" s="280">
        <v>5.8</v>
      </c>
      <c r="E21" s="272">
        <v>11</v>
      </c>
      <c r="F21" s="280">
        <v>5.7</v>
      </c>
      <c r="G21" s="272">
        <v>13</v>
      </c>
      <c r="H21" s="307">
        <v>16</v>
      </c>
      <c r="I21" s="278">
        <v>16</v>
      </c>
      <c r="J21" s="307">
        <v>16</v>
      </c>
      <c r="K21" s="278">
        <v>16</v>
      </c>
      <c r="L21" s="264" t="s">
        <v>135</v>
      </c>
      <c r="M21" s="278">
        <v>45</v>
      </c>
      <c r="N21" s="264" t="s">
        <v>134</v>
      </c>
      <c r="O21" s="278">
        <v>45</v>
      </c>
      <c r="P21" s="264" t="s">
        <v>85</v>
      </c>
      <c r="Q21" s="278">
        <v>45</v>
      </c>
      <c r="R21" s="319">
        <v>140</v>
      </c>
      <c r="S21" s="278">
        <v>16</v>
      </c>
      <c r="T21" s="307">
        <v>150</v>
      </c>
      <c r="U21" s="278">
        <v>16</v>
      </c>
      <c r="V21" s="307">
        <v>160</v>
      </c>
      <c r="W21" s="278">
        <v>16</v>
      </c>
      <c r="X21" s="298">
        <v>16</v>
      </c>
      <c r="Y21" s="272">
        <v>16</v>
      </c>
      <c r="Z21" s="298">
        <v>16</v>
      </c>
      <c r="AA21" s="272">
        <v>16</v>
      </c>
      <c r="AB21" s="298">
        <v>16</v>
      </c>
      <c r="AC21" s="272">
        <v>16</v>
      </c>
      <c r="AD21" s="303">
        <v>3.5009999999999999</v>
      </c>
      <c r="AE21" s="272">
        <v>44</v>
      </c>
      <c r="AF21" s="303">
        <v>3.4009999999999998</v>
      </c>
      <c r="AG21" s="272">
        <v>44</v>
      </c>
      <c r="AH21" s="303">
        <v>6.0010000000000003</v>
      </c>
      <c r="AI21" s="272">
        <v>44</v>
      </c>
      <c r="AO21" s="258">
        <v>45</v>
      </c>
      <c r="AP21" s="255">
        <v>5.5</v>
      </c>
      <c r="AQ21" s="259">
        <v>9</v>
      </c>
      <c r="AR21" s="255">
        <v>13.45</v>
      </c>
      <c r="AS21" s="255"/>
      <c r="AT21" s="255">
        <v>4.9000000000000004</v>
      </c>
      <c r="AU21" s="289"/>
      <c r="AV21" s="289">
        <v>3.5</v>
      </c>
      <c r="AW21" s="289">
        <v>3.4</v>
      </c>
      <c r="AX21" s="289">
        <v>6</v>
      </c>
      <c r="AY21" s="330">
        <v>21.5</v>
      </c>
      <c r="AZ21" s="257">
        <v>21</v>
      </c>
      <c r="BA21" s="255">
        <v>35.5</v>
      </c>
      <c r="BB21" s="255"/>
      <c r="BC21" s="255"/>
      <c r="BD21" s="259">
        <v>198</v>
      </c>
      <c r="BE21" s="255">
        <v>208</v>
      </c>
      <c r="BF21" s="255">
        <v>218</v>
      </c>
      <c r="BG21" s="255">
        <v>35</v>
      </c>
      <c r="BH21" s="255"/>
      <c r="BI21" s="255"/>
    </row>
    <row r="22" spans="1:61" ht="16.5" thickBot="1" x14ac:dyDescent="0.3">
      <c r="A22" s="181">
        <v>42</v>
      </c>
      <c r="B22" s="271">
        <v>6.1</v>
      </c>
      <c r="C22" s="272">
        <v>5</v>
      </c>
      <c r="D22" s="279">
        <v>5.9</v>
      </c>
      <c r="E22" s="272">
        <v>8</v>
      </c>
      <c r="F22" s="279">
        <v>5.8</v>
      </c>
      <c r="G22" s="272">
        <v>10</v>
      </c>
      <c r="H22" s="307">
        <v>17</v>
      </c>
      <c r="I22" s="278">
        <v>17</v>
      </c>
      <c r="J22" s="307">
        <v>17</v>
      </c>
      <c r="K22" s="278">
        <v>17</v>
      </c>
      <c r="L22" s="264" t="s">
        <v>137</v>
      </c>
      <c r="M22" s="278">
        <v>44</v>
      </c>
      <c r="N22" s="264" t="s">
        <v>135</v>
      </c>
      <c r="O22" s="278">
        <v>44</v>
      </c>
      <c r="P22" s="264" t="s">
        <v>53</v>
      </c>
      <c r="Q22" s="278">
        <v>44</v>
      </c>
      <c r="R22" s="319">
        <v>142</v>
      </c>
      <c r="S22" s="278">
        <v>17</v>
      </c>
      <c r="T22" s="307">
        <v>152</v>
      </c>
      <c r="U22" s="278">
        <v>17</v>
      </c>
      <c r="V22" s="307">
        <v>162</v>
      </c>
      <c r="W22" s="278">
        <v>17</v>
      </c>
      <c r="X22" s="298">
        <v>17</v>
      </c>
      <c r="Y22" s="272">
        <v>17</v>
      </c>
      <c r="Z22" s="298">
        <v>17</v>
      </c>
      <c r="AA22" s="272">
        <v>17</v>
      </c>
      <c r="AB22" s="298">
        <v>17</v>
      </c>
      <c r="AC22" s="272">
        <v>17</v>
      </c>
      <c r="AD22" s="303">
        <v>3.5209999999999999</v>
      </c>
      <c r="AE22" s="272">
        <v>43</v>
      </c>
      <c r="AF22" s="303">
        <v>3.4209999999999998</v>
      </c>
      <c r="AG22" s="272">
        <v>43</v>
      </c>
      <c r="AH22" s="303">
        <v>6.0309999999999997</v>
      </c>
      <c r="AI22" s="272">
        <v>43</v>
      </c>
      <c r="AO22" s="258">
        <v>44</v>
      </c>
      <c r="AP22" s="255">
        <v>6</v>
      </c>
      <c r="AQ22" s="259">
        <v>9.1</v>
      </c>
      <c r="AR22" s="255">
        <v>14</v>
      </c>
      <c r="AS22" s="255"/>
      <c r="AT22" s="255"/>
      <c r="AU22" s="289">
        <v>4.9000000000000004</v>
      </c>
      <c r="AV22" s="289">
        <v>3.52</v>
      </c>
      <c r="AW22" s="289">
        <v>3.42</v>
      </c>
      <c r="AX22" s="289">
        <v>6.03</v>
      </c>
      <c r="AY22" s="333">
        <v>22</v>
      </c>
      <c r="AZ22" s="255">
        <v>21.5</v>
      </c>
      <c r="BA22" s="255">
        <v>36</v>
      </c>
      <c r="BB22" s="255">
        <v>42</v>
      </c>
      <c r="BC22" s="255">
        <v>42</v>
      </c>
      <c r="BD22" s="259">
        <v>196</v>
      </c>
      <c r="BE22" s="255">
        <v>206</v>
      </c>
      <c r="BF22" s="255">
        <v>216</v>
      </c>
      <c r="BG22" s="255">
        <v>34</v>
      </c>
      <c r="BH22" s="255">
        <v>37</v>
      </c>
      <c r="BI22" s="255">
        <v>42</v>
      </c>
    </row>
    <row r="23" spans="1:61" ht="16.5" thickBot="1" x14ac:dyDescent="0.3">
      <c r="A23" s="181">
        <v>41</v>
      </c>
      <c r="B23" s="270">
        <v>6.2</v>
      </c>
      <c r="C23" s="272">
        <v>3</v>
      </c>
      <c r="D23" s="281">
        <v>6</v>
      </c>
      <c r="E23" s="272">
        <v>5</v>
      </c>
      <c r="F23" s="279">
        <v>5.9</v>
      </c>
      <c r="G23" s="272">
        <v>7</v>
      </c>
      <c r="H23" s="307">
        <v>18</v>
      </c>
      <c r="I23" s="278">
        <v>18</v>
      </c>
      <c r="J23" s="307">
        <v>18</v>
      </c>
      <c r="K23" s="278">
        <v>18</v>
      </c>
      <c r="L23" s="264" t="s">
        <v>136</v>
      </c>
      <c r="M23" s="278">
        <v>43</v>
      </c>
      <c r="N23" s="264" t="s">
        <v>137</v>
      </c>
      <c r="O23" s="278">
        <v>43</v>
      </c>
      <c r="P23" s="264" t="s">
        <v>50</v>
      </c>
      <c r="Q23" s="278">
        <v>43</v>
      </c>
      <c r="R23" s="319">
        <v>144</v>
      </c>
      <c r="S23" s="278">
        <v>18</v>
      </c>
      <c r="T23" s="307">
        <v>154</v>
      </c>
      <c r="U23" s="278">
        <v>18</v>
      </c>
      <c r="V23" s="307">
        <v>164</v>
      </c>
      <c r="W23" s="278">
        <v>18</v>
      </c>
      <c r="X23" s="298">
        <v>18</v>
      </c>
      <c r="Y23" s="272">
        <v>18</v>
      </c>
      <c r="Z23" s="298">
        <v>18</v>
      </c>
      <c r="AA23" s="272">
        <v>18</v>
      </c>
      <c r="AB23" s="298">
        <v>18</v>
      </c>
      <c r="AC23" s="272">
        <v>18</v>
      </c>
      <c r="AD23" s="303">
        <v>3.5409999999999999</v>
      </c>
      <c r="AE23" s="272">
        <v>42</v>
      </c>
      <c r="AF23" s="303">
        <v>3.4409999999999998</v>
      </c>
      <c r="AG23" s="272">
        <v>42</v>
      </c>
      <c r="AH23" s="303">
        <v>6.0609999999999999</v>
      </c>
      <c r="AI23" s="272">
        <v>42</v>
      </c>
      <c r="AO23" s="258">
        <v>43</v>
      </c>
      <c r="AP23" s="255">
        <v>6.1</v>
      </c>
      <c r="AQ23" s="259">
        <v>9.1999999999999993</v>
      </c>
      <c r="AR23" s="255">
        <v>14.15</v>
      </c>
      <c r="AS23" s="255"/>
      <c r="AT23" s="336"/>
      <c r="AU23" s="289"/>
      <c r="AV23" s="289">
        <v>3.54</v>
      </c>
      <c r="AW23" s="289">
        <v>3.44</v>
      </c>
      <c r="AX23" s="289">
        <v>6.06</v>
      </c>
      <c r="AY23" s="255">
        <v>22.5</v>
      </c>
      <c r="AZ23" s="255">
        <v>22</v>
      </c>
      <c r="BA23" s="255">
        <v>36.5</v>
      </c>
      <c r="BB23" s="255"/>
      <c r="BC23" s="255"/>
      <c r="BD23" s="259">
        <v>194</v>
      </c>
      <c r="BE23" s="255">
        <v>204</v>
      </c>
      <c r="BF23" s="255">
        <v>214</v>
      </c>
      <c r="BG23" s="255">
        <v>33</v>
      </c>
      <c r="BH23" s="255"/>
      <c r="BI23" s="255"/>
    </row>
    <row r="24" spans="1:61" ht="16.5" thickBot="1" x14ac:dyDescent="0.3">
      <c r="A24" s="181">
        <v>40</v>
      </c>
      <c r="B24" s="270">
        <v>6.3</v>
      </c>
      <c r="C24" s="272">
        <v>1</v>
      </c>
      <c r="D24" s="279">
        <v>6.1</v>
      </c>
      <c r="E24" s="272">
        <v>3</v>
      </c>
      <c r="F24" s="281">
        <v>6</v>
      </c>
      <c r="G24" s="272">
        <v>4</v>
      </c>
      <c r="H24" s="307">
        <v>19</v>
      </c>
      <c r="I24" s="278">
        <v>19</v>
      </c>
      <c r="J24" s="307">
        <v>19</v>
      </c>
      <c r="K24" s="278">
        <v>19</v>
      </c>
      <c r="L24" s="264" t="s">
        <v>138</v>
      </c>
      <c r="M24" s="278">
        <v>42</v>
      </c>
      <c r="N24" s="264" t="s">
        <v>136</v>
      </c>
      <c r="O24" s="278">
        <v>42</v>
      </c>
      <c r="P24" s="264" t="s">
        <v>83</v>
      </c>
      <c r="Q24" s="278">
        <v>42</v>
      </c>
      <c r="R24" s="319">
        <v>146</v>
      </c>
      <c r="S24" s="278">
        <v>19</v>
      </c>
      <c r="T24" s="307">
        <v>156</v>
      </c>
      <c r="U24" s="278">
        <v>19</v>
      </c>
      <c r="V24" s="307">
        <v>166</v>
      </c>
      <c r="W24" s="278">
        <v>19</v>
      </c>
      <c r="X24" s="298">
        <v>19</v>
      </c>
      <c r="Y24" s="272">
        <v>19</v>
      </c>
      <c r="Z24" s="298">
        <v>19</v>
      </c>
      <c r="AA24" s="272">
        <v>19</v>
      </c>
      <c r="AB24" s="298">
        <v>19</v>
      </c>
      <c r="AC24" s="272">
        <v>19</v>
      </c>
      <c r="AD24" s="303">
        <v>3.5609999999999999</v>
      </c>
      <c r="AE24" s="272">
        <v>41</v>
      </c>
      <c r="AF24" s="303">
        <v>3.4609999999999999</v>
      </c>
      <c r="AG24" s="272">
        <v>41</v>
      </c>
      <c r="AH24" s="303">
        <v>6.0910000000000002</v>
      </c>
      <c r="AI24" s="272">
        <v>41</v>
      </c>
      <c r="AO24" s="258">
        <v>42</v>
      </c>
      <c r="AP24" s="255">
        <v>6.2</v>
      </c>
      <c r="AQ24" s="259">
        <v>9.3000000000000007</v>
      </c>
      <c r="AR24" s="255">
        <v>14.3</v>
      </c>
      <c r="AS24" s="255">
        <v>5</v>
      </c>
      <c r="AT24" s="255"/>
      <c r="AU24" s="289"/>
      <c r="AV24" s="289">
        <v>3.56</v>
      </c>
      <c r="AW24" s="289">
        <v>3.46</v>
      </c>
      <c r="AX24" s="289">
        <v>6.09</v>
      </c>
      <c r="AY24" s="289">
        <v>23</v>
      </c>
      <c r="AZ24" s="255">
        <v>22.5</v>
      </c>
      <c r="BA24" s="255">
        <v>37</v>
      </c>
      <c r="BB24" s="255">
        <v>41</v>
      </c>
      <c r="BC24" s="255">
        <v>41</v>
      </c>
      <c r="BD24" s="259">
        <v>192</v>
      </c>
      <c r="BE24" s="255">
        <v>202</v>
      </c>
      <c r="BF24" s="255">
        <v>212</v>
      </c>
      <c r="BG24" s="255">
        <v>32</v>
      </c>
      <c r="BH24" s="255">
        <v>36</v>
      </c>
      <c r="BI24" s="255">
        <v>41</v>
      </c>
    </row>
    <row r="25" spans="1:61" ht="16.5" thickBot="1" x14ac:dyDescent="0.3">
      <c r="A25" s="181">
        <v>39</v>
      </c>
      <c r="B25" s="273">
        <v>6.4</v>
      </c>
      <c r="C25" s="274">
        <v>0</v>
      </c>
      <c r="D25" s="279">
        <v>6.2</v>
      </c>
      <c r="E25" s="272">
        <v>1</v>
      </c>
      <c r="F25" s="279">
        <v>6.1</v>
      </c>
      <c r="G25" s="272">
        <v>1</v>
      </c>
      <c r="H25" s="307">
        <v>20</v>
      </c>
      <c r="I25" s="278">
        <v>20</v>
      </c>
      <c r="J25" s="307">
        <v>20</v>
      </c>
      <c r="K25" s="278">
        <v>20</v>
      </c>
      <c r="L25" s="264" t="s">
        <v>139</v>
      </c>
      <c r="M25" s="278">
        <v>41</v>
      </c>
      <c r="N25" s="264" t="s">
        <v>138</v>
      </c>
      <c r="O25" s="278">
        <v>41</v>
      </c>
      <c r="P25" s="264" t="s">
        <v>51</v>
      </c>
      <c r="Q25" s="278">
        <v>41</v>
      </c>
      <c r="R25" s="319">
        <v>148</v>
      </c>
      <c r="S25" s="278">
        <v>20</v>
      </c>
      <c r="T25" s="307">
        <v>158</v>
      </c>
      <c r="U25" s="278">
        <v>20</v>
      </c>
      <c r="V25" s="307">
        <v>168</v>
      </c>
      <c r="W25" s="278">
        <v>20</v>
      </c>
      <c r="X25" s="298">
        <v>20</v>
      </c>
      <c r="Y25" s="272">
        <v>20</v>
      </c>
      <c r="Z25" s="298">
        <v>20</v>
      </c>
      <c r="AA25" s="272">
        <v>20</v>
      </c>
      <c r="AB25" s="298">
        <v>20</v>
      </c>
      <c r="AC25" s="272">
        <v>20</v>
      </c>
      <c r="AD25" s="303">
        <v>3.581</v>
      </c>
      <c r="AE25" s="272">
        <v>40</v>
      </c>
      <c r="AF25" s="303">
        <v>3.4809999999999999</v>
      </c>
      <c r="AG25" s="272">
        <v>40</v>
      </c>
      <c r="AH25" s="303">
        <v>6.1210000000000004</v>
      </c>
      <c r="AI25" s="272">
        <v>40</v>
      </c>
      <c r="AO25" s="258">
        <v>41</v>
      </c>
      <c r="AP25" s="255">
        <v>6.3</v>
      </c>
      <c r="AQ25" s="259">
        <v>9.4</v>
      </c>
      <c r="AR25" s="255">
        <v>14.45</v>
      </c>
      <c r="AS25" s="255"/>
      <c r="AT25" s="255">
        <v>5</v>
      </c>
      <c r="AU25" s="334"/>
      <c r="AV25" s="335">
        <v>3.58</v>
      </c>
      <c r="AW25" s="289">
        <v>3.48</v>
      </c>
      <c r="AX25" s="289">
        <v>6.12</v>
      </c>
      <c r="AY25" s="330">
        <v>23.5</v>
      </c>
      <c r="AZ25" s="257">
        <v>23</v>
      </c>
      <c r="BA25" s="255">
        <v>37.5</v>
      </c>
      <c r="BB25" s="255"/>
      <c r="BC25" s="255"/>
      <c r="BD25" s="259">
        <v>190</v>
      </c>
      <c r="BE25" s="255">
        <v>200</v>
      </c>
      <c r="BF25" s="255">
        <v>210</v>
      </c>
      <c r="BG25" s="255">
        <v>31</v>
      </c>
      <c r="BH25" s="255"/>
      <c r="BI25" s="255"/>
    </row>
    <row r="26" spans="1:61" ht="16.5" thickBot="1" x14ac:dyDescent="0.3">
      <c r="A26" s="181">
        <v>38</v>
      </c>
      <c r="C26" s="211">
        <v>0</v>
      </c>
      <c r="D26" s="277">
        <v>6.3</v>
      </c>
      <c r="E26" s="278">
        <v>0</v>
      </c>
      <c r="F26" s="287">
        <v>6</v>
      </c>
      <c r="G26" s="288">
        <v>0</v>
      </c>
      <c r="H26" s="307">
        <v>21</v>
      </c>
      <c r="I26" s="278">
        <v>21</v>
      </c>
      <c r="J26" s="307">
        <v>21</v>
      </c>
      <c r="K26" s="278">
        <v>21</v>
      </c>
      <c r="L26" s="264" t="s">
        <v>140</v>
      </c>
      <c r="M26" s="278">
        <v>40</v>
      </c>
      <c r="N26" s="264" t="s">
        <v>139</v>
      </c>
      <c r="O26" s="278">
        <v>40</v>
      </c>
      <c r="P26" s="264" t="s">
        <v>156</v>
      </c>
      <c r="Q26" s="278">
        <v>40</v>
      </c>
      <c r="R26" s="319">
        <v>150</v>
      </c>
      <c r="S26" s="278">
        <v>21</v>
      </c>
      <c r="T26" s="307">
        <v>160</v>
      </c>
      <c r="U26" s="278">
        <v>21</v>
      </c>
      <c r="V26" s="307">
        <v>170</v>
      </c>
      <c r="W26" s="278">
        <v>21</v>
      </c>
      <c r="X26" s="298">
        <v>21</v>
      </c>
      <c r="Y26" s="272">
        <v>22</v>
      </c>
      <c r="Z26" s="298">
        <v>21</v>
      </c>
      <c r="AA26" s="272">
        <v>21</v>
      </c>
      <c r="AB26" s="298">
        <v>21</v>
      </c>
      <c r="AC26" s="272">
        <v>21</v>
      </c>
      <c r="AD26" s="303">
        <v>4.0010000000000003</v>
      </c>
      <c r="AE26" s="272">
        <v>39</v>
      </c>
      <c r="AF26" s="303">
        <v>3.5009999999999999</v>
      </c>
      <c r="AG26" s="272">
        <v>39</v>
      </c>
      <c r="AH26" s="303">
        <v>6.1509999999999998</v>
      </c>
      <c r="AI26" s="272">
        <v>39</v>
      </c>
      <c r="AO26" s="258">
        <v>40</v>
      </c>
      <c r="AP26" s="255">
        <v>6.4</v>
      </c>
      <c r="AQ26" s="259">
        <v>9.5</v>
      </c>
      <c r="AR26" s="255">
        <v>15</v>
      </c>
      <c r="AS26" s="334"/>
      <c r="AT26" s="257"/>
      <c r="AU26" s="333">
        <v>5</v>
      </c>
      <c r="AV26" s="289">
        <v>4</v>
      </c>
      <c r="AW26" s="289">
        <v>3.5</v>
      </c>
      <c r="AX26" s="289">
        <v>6.15</v>
      </c>
      <c r="AY26" s="333">
        <v>24</v>
      </c>
      <c r="AZ26" s="255">
        <v>23.5</v>
      </c>
      <c r="BA26" s="255">
        <v>38</v>
      </c>
      <c r="BB26" s="255">
        <v>40</v>
      </c>
      <c r="BC26" s="255">
        <v>40</v>
      </c>
      <c r="BD26" s="259">
        <v>188</v>
      </c>
      <c r="BE26" s="255">
        <v>198</v>
      </c>
      <c r="BF26" s="255">
        <v>208</v>
      </c>
      <c r="BG26" s="255">
        <v>30</v>
      </c>
      <c r="BH26" s="255">
        <v>35</v>
      </c>
      <c r="BI26" s="255">
        <v>40</v>
      </c>
    </row>
    <row r="27" spans="1:61" ht="19.5" thickBot="1" x14ac:dyDescent="0.3">
      <c r="A27" s="181">
        <v>37</v>
      </c>
      <c r="E27" s="210"/>
      <c r="G27" s="184"/>
      <c r="H27" s="307">
        <v>22</v>
      </c>
      <c r="I27" s="278">
        <v>22</v>
      </c>
      <c r="J27" s="307">
        <v>22</v>
      </c>
      <c r="K27" s="278">
        <v>22</v>
      </c>
      <c r="L27" s="264" t="s">
        <v>141</v>
      </c>
      <c r="M27" s="278">
        <v>39</v>
      </c>
      <c r="N27" s="264" t="s">
        <v>140</v>
      </c>
      <c r="O27" s="278">
        <v>39</v>
      </c>
      <c r="P27" s="264" t="s">
        <v>54</v>
      </c>
      <c r="Q27" s="278">
        <v>39</v>
      </c>
      <c r="R27" s="319">
        <v>152</v>
      </c>
      <c r="S27" s="278">
        <v>22</v>
      </c>
      <c r="T27" s="307">
        <v>162</v>
      </c>
      <c r="U27" s="278">
        <v>22</v>
      </c>
      <c r="V27" s="307">
        <v>172</v>
      </c>
      <c r="W27" s="278">
        <v>22</v>
      </c>
      <c r="X27" s="298">
        <v>22</v>
      </c>
      <c r="Y27" s="272">
        <v>24</v>
      </c>
      <c r="Z27" s="298">
        <v>22</v>
      </c>
      <c r="AA27" s="272">
        <v>22</v>
      </c>
      <c r="AB27" s="298">
        <v>22</v>
      </c>
      <c r="AC27" s="272">
        <v>22</v>
      </c>
      <c r="AD27" s="303">
        <v>4.0209999999999999</v>
      </c>
      <c r="AE27" s="272">
        <v>38</v>
      </c>
      <c r="AF27" s="303">
        <v>3.5209999999999999</v>
      </c>
      <c r="AG27" s="272">
        <v>38</v>
      </c>
      <c r="AH27" s="303">
        <v>6.181</v>
      </c>
      <c r="AI27" s="272">
        <v>38</v>
      </c>
      <c r="AO27" s="258">
        <v>39</v>
      </c>
      <c r="AP27" s="255">
        <v>6.5</v>
      </c>
      <c r="AQ27" s="259">
        <v>10</v>
      </c>
      <c r="AR27" s="255">
        <v>15.15</v>
      </c>
      <c r="AS27" s="325"/>
      <c r="AT27" s="334"/>
      <c r="AU27" s="335"/>
      <c r="AV27" s="289">
        <v>4.0199999999999996</v>
      </c>
      <c r="AW27" s="289">
        <v>3.52</v>
      </c>
      <c r="AX27" s="289">
        <v>6.18</v>
      </c>
      <c r="AY27" s="330">
        <v>24.5</v>
      </c>
      <c r="AZ27" s="257">
        <v>24</v>
      </c>
      <c r="BA27" s="255">
        <v>38.5</v>
      </c>
      <c r="BB27" s="255">
        <v>39</v>
      </c>
      <c r="BC27" s="255">
        <v>39</v>
      </c>
      <c r="BD27" s="259">
        <v>186</v>
      </c>
      <c r="BE27" s="255">
        <v>196</v>
      </c>
      <c r="BF27" s="255">
        <v>206</v>
      </c>
      <c r="BG27" s="255"/>
      <c r="BH27" s="255"/>
      <c r="BI27" s="255">
        <v>39</v>
      </c>
    </row>
    <row r="28" spans="1:61" ht="16.5" thickBot="1" x14ac:dyDescent="0.3">
      <c r="A28" s="181">
        <v>36</v>
      </c>
      <c r="H28" s="307">
        <v>23</v>
      </c>
      <c r="I28" s="278">
        <v>23</v>
      </c>
      <c r="J28" s="307">
        <v>23</v>
      </c>
      <c r="K28" s="278">
        <v>23</v>
      </c>
      <c r="L28" s="264" t="s">
        <v>142</v>
      </c>
      <c r="M28" s="278">
        <v>38</v>
      </c>
      <c r="N28" s="264" t="s">
        <v>141</v>
      </c>
      <c r="O28" s="278">
        <v>38</v>
      </c>
      <c r="P28" s="264" t="s">
        <v>157</v>
      </c>
      <c r="Q28" s="278">
        <v>38</v>
      </c>
      <c r="R28" s="319">
        <v>154</v>
      </c>
      <c r="S28" s="278">
        <v>23</v>
      </c>
      <c r="T28" s="307">
        <v>164</v>
      </c>
      <c r="U28" s="278">
        <v>23</v>
      </c>
      <c r="V28" s="307">
        <v>174</v>
      </c>
      <c r="W28" s="278">
        <v>23</v>
      </c>
      <c r="X28" s="298">
        <v>23</v>
      </c>
      <c r="Y28" s="272">
        <v>26</v>
      </c>
      <c r="Z28" s="298">
        <v>23</v>
      </c>
      <c r="AA28" s="272">
        <v>23</v>
      </c>
      <c r="AB28" s="298">
        <v>23</v>
      </c>
      <c r="AC28" s="272">
        <v>23</v>
      </c>
      <c r="AD28" s="303">
        <v>4.0410000000000004</v>
      </c>
      <c r="AE28" s="272">
        <v>37</v>
      </c>
      <c r="AF28" s="303">
        <v>3.5409999999999999</v>
      </c>
      <c r="AG28" s="272">
        <v>37</v>
      </c>
      <c r="AH28" s="303">
        <v>6.2110000000000003</v>
      </c>
      <c r="AI28" s="272">
        <v>37</v>
      </c>
      <c r="AO28" s="258">
        <v>38</v>
      </c>
      <c r="AP28" s="255">
        <v>7</v>
      </c>
      <c r="AQ28" s="259">
        <v>10.1</v>
      </c>
      <c r="AR28" s="255">
        <v>15.3</v>
      </c>
      <c r="AS28" s="255">
        <v>5.0999999999999996</v>
      </c>
      <c r="AT28" s="325"/>
      <c r="AU28" s="337"/>
      <c r="AV28" s="335">
        <v>4.04</v>
      </c>
      <c r="AW28" s="289">
        <v>3.54</v>
      </c>
      <c r="AX28" s="289">
        <v>6.21</v>
      </c>
      <c r="AY28" s="333">
        <v>25</v>
      </c>
      <c r="AZ28" s="255">
        <v>24.5</v>
      </c>
      <c r="BA28" s="255">
        <v>39</v>
      </c>
      <c r="BB28" s="255">
        <v>38</v>
      </c>
      <c r="BC28" s="255">
        <v>38</v>
      </c>
      <c r="BD28" s="259">
        <v>184</v>
      </c>
      <c r="BE28" s="255">
        <v>194</v>
      </c>
      <c r="BF28" s="255">
        <v>204</v>
      </c>
      <c r="BG28" s="255">
        <v>29</v>
      </c>
      <c r="BH28" s="255">
        <v>34</v>
      </c>
      <c r="BI28" s="255">
        <v>38</v>
      </c>
    </row>
    <row r="29" spans="1:61" ht="16.5" thickBot="1" x14ac:dyDescent="0.3">
      <c r="A29" s="181">
        <v>35</v>
      </c>
      <c r="H29" s="307">
        <v>24</v>
      </c>
      <c r="I29" s="278">
        <v>24</v>
      </c>
      <c r="J29" s="307">
        <v>24</v>
      </c>
      <c r="K29" s="278">
        <v>24</v>
      </c>
      <c r="L29" s="264" t="s">
        <v>143</v>
      </c>
      <c r="M29" s="278">
        <v>37</v>
      </c>
      <c r="N29" s="264" t="s">
        <v>142</v>
      </c>
      <c r="O29" s="278">
        <v>37</v>
      </c>
      <c r="P29" s="264" t="s">
        <v>55</v>
      </c>
      <c r="Q29" s="278">
        <v>37</v>
      </c>
      <c r="R29" s="319">
        <v>156</v>
      </c>
      <c r="S29" s="278">
        <v>24</v>
      </c>
      <c r="T29" s="307">
        <v>166</v>
      </c>
      <c r="U29" s="278">
        <v>24</v>
      </c>
      <c r="V29" s="307">
        <v>176</v>
      </c>
      <c r="W29" s="278">
        <v>24</v>
      </c>
      <c r="X29" s="298">
        <v>24</v>
      </c>
      <c r="Y29" s="272">
        <v>28</v>
      </c>
      <c r="Z29" s="298">
        <v>24</v>
      </c>
      <c r="AA29" s="272">
        <v>24</v>
      </c>
      <c r="AB29" s="298">
        <v>24</v>
      </c>
      <c r="AC29" s="272">
        <v>24</v>
      </c>
      <c r="AD29" s="303">
        <v>4.0609999999999999</v>
      </c>
      <c r="AE29" s="272">
        <v>36</v>
      </c>
      <c r="AF29" s="303">
        <v>3.5609999999999999</v>
      </c>
      <c r="AG29" s="272">
        <v>36</v>
      </c>
      <c r="AH29" s="303">
        <v>6.2409999999999997</v>
      </c>
      <c r="AI29" s="272">
        <v>36</v>
      </c>
      <c r="AO29" s="258">
        <v>37</v>
      </c>
      <c r="AP29" s="255">
        <v>7.1</v>
      </c>
      <c r="AQ29" s="259">
        <v>10.199999999999999</v>
      </c>
      <c r="AR29" s="255">
        <v>15.45</v>
      </c>
      <c r="AS29" s="255"/>
      <c r="AT29" s="255">
        <v>5.0999999999999996</v>
      </c>
      <c r="AU29" s="289"/>
      <c r="AV29" s="289">
        <v>4.0599999999999996</v>
      </c>
      <c r="AW29" s="289">
        <v>3.56</v>
      </c>
      <c r="AX29" s="289">
        <v>6.24</v>
      </c>
      <c r="AY29" s="255">
        <v>25.5</v>
      </c>
      <c r="AZ29" s="255">
        <v>25</v>
      </c>
      <c r="BA29" s="255">
        <v>39.5</v>
      </c>
      <c r="BB29" s="255">
        <v>37</v>
      </c>
      <c r="BC29" s="255">
        <v>37</v>
      </c>
      <c r="BD29" s="259">
        <v>182</v>
      </c>
      <c r="BE29" s="255">
        <v>192</v>
      </c>
      <c r="BF29" s="255">
        <v>202</v>
      </c>
      <c r="BG29" s="255"/>
      <c r="BH29" s="255"/>
      <c r="BI29" s="255">
        <v>37</v>
      </c>
    </row>
    <row r="30" spans="1:61" ht="16.5" thickBot="1" x14ac:dyDescent="0.3">
      <c r="A30" s="181">
        <v>34</v>
      </c>
      <c r="H30" s="307">
        <v>25</v>
      </c>
      <c r="I30" s="278">
        <v>25</v>
      </c>
      <c r="J30" s="307">
        <v>25</v>
      </c>
      <c r="K30" s="278">
        <v>25</v>
      </c>
      <c r="L30" s="264" t="s">
        <v>144</v>
      </c>
      <c r="M30" s="278">
        <v>36</v>
      </c>
      <c r="N30" s="264" t="s">
        <v>143</v>
      </c>
      <c r="O30" s="278">
        <v>36</v>
      </c>
      <c r="P30" s="264" t="s">
        <v>158</v>
      </c>
      <c r="Q30" s="278">
        <v>36</v>
      </c>
      <c r="R30" s="319">
        <v>158</v>
      </c>
      <c r="S30" s="278">
        <v>25</v>
      </c>
      <c r="T30" s="307">
        <v>168</v>
      </c>
      <c r="U30" s="278">
        <v>25</v>
      </c>
      <c r="V30" s="307">
        <v>178</v>
      </c>
      <c r="W30" s="278">
        <v>25</v>
      </c>
      <c r="X30" s="298">
        <v>25</v>
      </c>
      <c r="Y30" s="272">
        <v>30</v>
      </c>
      <c r="Z30" s="298">
        <v>25</v>
      </c>
      <c r="AA30" s="272">
        <v>25</v>
      </c>
      <c r="AB30" s="298">
        <v>25</v>
      </c>
      <c r="AC30" s="272">
        <v>25</v>
      </c>
      <c r="AD30" s="303">
        <v>4.0810000000000004</v>
      </c>
      <c r="AE30" s="272">
        <v>35</v>
      </c>
      <c r="AF30" s="303">
        <v>3.581</v>
      </c>
      <c r="AG30" s="272">
        <v>35</v>
      </c>
      <c r="AH30" s="303">
        <v>6.2709999999999999</v>
      </c>
      <c r="AI30" s="272">
        <v>35</v>
      </c>
      <c r="AO30" s="258">
        <v>36</v>
      </c>
      <c r="AP30" s="255">
        <v>7.2</v>
      </c>
      <c r="AQ30" s="259">
        <v>10.3</v>
      </c>
      <c r="AR30" s="255">
        <v>16</v>
      </c>
      <c r="AS30" s="334"/>
      <c r="AT30" s="257"/>
      <c r="AU30" s="289">
        <v>5.0999999999999996</v>
      </c>
      <c r="AV30" s="289">
        <v>4.08</v>
      </c>
      <c r="AW30" s="289">
        <v>3.58</v>
      </c>
      <c r="AX30" s="289">
        <v>6.27</v>
      </c>
      <c r="AY30" s="289">
        <v>26</v>
      </c>
      <c r="AZ30" s="255">
        <v>25.5</v>
      </c>
      <c r="BA30" s="255">
        <v>40</v>
      </c>
      <c r="BB30" s="255">
        <v>36</v>
      </c>
      <c r="BC30" s="255">
        <v>36</v>
      </c>
      <c r="BD30" s="259">
        <v>180</v>
      </c>
      <c r="BE30" s="255">
        <v>190</v>
      </c>
      <c r="BF30" s="255">
        <v>200</v>
      </c>
      <c r="BG30" s="255">
        <v>28</v>
      </c>
      <c r="BH30" s="255">
        <v>33</v>
      </c>
      <c r="BI30" s="255">
        <v>36</v>
      </c>
    </row>
    <row r="31" spans="1:61" ht="16.5" thickBot="1" x14ac:dyDescent="0.3">
      <c r="A31" s="181">
        <v>33</v>
      </c>
      <c r="H31" s="307">
        <v>26</v>
      </c>
      <c r="I31" s="278">
        <v>26</v>
      </c>
      <c r="J31" s="307">
        <v>26</v>
      </c>
      <c r="K31" s="278">
        <v>26</v>
      </c>
      <c r="L31" s="264" t="s">
        <v>145</v>
      </c>
      <c r="M31" s="278">
        <v>35</v>
      </c>
      <c r="N31" s="264" t="s">
        <v>144</v>
      </c>
      <c r="O31" s="278">
        <v>35</v>
      </c>
      <c r="P31" s="264" t="s">
        <v>56</v>
      </c>
      <c r="Q31" s="278">
        <v>35</v>
      </c>
      <c r="R31" s="319">
        <v>160</v>
      </c>
      <c r="S31" s="278">
        <v>26</v>
      </c>
      <c r="T31" s="307">
        <v>170</v>
      </c>
      <c r="U31" s="278">
        <v>26</v>
      </c>
      <c r="V31" s="307">
        <v>180</v>
      </c>
      <c r="W31" s="278">
        <v>26</v>
      </c>
      <c r="X31" s="298">
        <v>26</v>
      </c>
      <c r="Y31" s="272">
        <v>32</v>
      </c>
      <c r="Z31" s="298">
        <v>26</v>
      </c>
      <c r="AA31" s="272">
        <v>26</v>
      </c>
      <c r="AB31" s="298">
        <v>26</v>
      </c>
      <c r="AC31" s="272">
        <v>26</v>
      </c>
      <c r="AD31" s="303">
        <v>4.101</v>
      </c>
      <c r="AE31" s="272">
        <v>34</v>
      </c>
      <c r="AF31" s="303">
        <v>4.0010000000000003</v>
      </c>
      <c r="AG31" s="272">
        <v>34</v>
      </c>
      <c r="AH31" s="303">
        <v>6.3010000000000002</v>
      </c>
      <c r="AI31" s="272">
        <v>34</v>
      </c>
      <c r="AO31" s="258">
        <v>35</v>
      </c>
      <c r="AP31" s="255">
        <v>7.3</v>
      </c>
      <c r="AQ31" s="259">
        <v>10.4</v>
      </c>
      <c r="AR31" s="255">
        <v>16.149999999999999</v>
      </c>
      <c r="AS31" s="325"/>
      <c r="AT31" s="255"/>
      <c r="AU31" s="334"/>
      <c r="AV31" s="335">
        <v>4.0999999999999996</v>
      </c>
      <c r="AW31" s="289">
        <v>4</v>
      </c>
      <c r="AX31" s="289">
        <v>6.3</v>
      </c>
      <c r="AY31" s="330">
        <v>26.5</v>
      </c>
      <c r="AZ31" s="257">
        <v>26</v>
      </c>
      <c r="BA31" s="255">
        <v>40.5</v>
      </c>
      <c r="BB31" s="255">
        <v>35</v>
      </c>
      <c r="BC31" s="255">
        <v>35</v>
      </c>
      <c r="BD31" s="259">
        <v>178</v>
      </c>
      <c r="BE31" s="255">
        <v>188</v>
      </c>
      <c r="BF31" s="255">
        <v>198</v>
      </c>
      <c r="BG31" s="255"/>
      <c r="BH31" s="255"/>
      <c r="BI31" s="255">
        <v>35</v>
      </c>
    </row>
    <row r="32" spans="1:61" ht="16.5" thickBot="1" x14ac:dyDescent="0.3">
      <c r="A32" s="181">
        <v>32</v>
      </c>
      <c r="H32" s="307">
        <v>27</v>
      </c>
      <c r="I32" s="278">
        <v>27</v>
      </c>
      <c r="J32" s="307">
        <v>27</v>
      </c>
      <c r="K32" s="278">
        <v>27</v>
      </c>
      <c r="L32" s="264" t="s">
        <v>146</v>
      </c>
      <c r="M32" s="278">
        <v>34</v>
      </c>
      <c r="N32" s="264" t="s">
        <v>145</v>
      </c>
      <c r="O32" s="278">
        <v>34</v>
      </c>
      <c r="P32" s="264" t="s">
        <v>159</v>
      </c>
      <c r="Q32" s="278">
        <v>34</v>
      </c>
      <c r="R32" s="319">
        <v>162</v>
      </c>
      <c r="S32" s="278">
        <v>27</v>
      </c>
      <c r="T32" s="307">
        <v>172</v>
      </c>
      <c r="U32" s="278">
        <v>27</v>
      </c>
      <c r="V32" s="307">
        <v>182</v>
      </c>
      <c r="W32" s="278">
        <v>27</v>
      </c>
      <c r="X32" s="298">
        <v>27</v>
      </c>
      <c r="Y32" s="272">
        <v>34</v>
      </c>
      <c r="Z32" s="298">
        <v>27</v>
      </c>
      <c r="AA32" s="272">
        <v>27</v>
      </c>
      <c r="AB32" s="298">
        <v>27</v>
      </c>
      <c r="AC32" s="272">
        <v>27</v>
      </c>
      <c r="AD32" s="303">
        <v>4.1210000000000004</v>
      </c>
      <c r="AE32" s="272">
        <v>33</v>
      </c>
      <c r="AF32" s="303">
        <v>4.0209999999999999</v>
      </c>
      <c r="AG32" s="272">
        <v>33</v>
      </c>
      <c r="AH32" s="303">
        <v>6.3310000000000004</v>
      </c>
      <c r="AI32" s="272">
        <v>33</v>
      </c>
      <c r="AO32" s="258">
        <v>34</v>
      </c>
      <c r="AP32" s="255">
        <v>7.4</v>
      </c>
      <c r="AQ32" s="259">
        <v>10.5</v>
      </c>
      <c r="AR32" s="255">
        <v>16.3</v>
      </c>
      <c r="AS32" s="255">
        <v>5.2</v>
      </c>
      <c r="AT32" s="255"/>
      <c r="AU32" s="338"/>
      <c r="AV32" s="289">
        <v>4.12</v>
      </c>
      <c r="AW32" s="289">
        <v>4.0199999999999996</v>
      </c>
      <c r="AX32" s="289">
        <v>6.33</v>
      </c>
      <c r="AY32" s="333">
        <v>27</v>
      </c>
      <c r="AZ32" s="255">
        <v>26.5</v>
      </c>
      <c r="BA32" s="255">
        <v>41</v>
      </c>
      <c r="BB32" s="255">
        <v>34</v>
      </c>
      <c r="BC32" s="255">
        <v>34</v>
      </c>
      <c r="BD32" s="259">
        <v>176</v>
      </c>
      <c r="BE32" s="255">
        <v>186</v>
      </c>
      <c r="BF32" s="255">
        <v>196</v>
      </c>
      <c r="BG32" s="255">
        <v>27</v>
      </c>
      <c r="BH32" s="255">
        <v>32</v>
      </c>
      <c r="BI32" s="255">
        <v>34</v>
      </c>
    </row>
    <row r="33" spans="1:61" ht="16.5" thickBot="1" x14ac:dyDescent="0.3">
      <c r="A33" s="181">
        <v>31</v>
      </c>
      <c r="H33" s="307">
        <v>28</v>
      </c>
      <c r="I33" s="278">
        <v>28</v>
      </c>
      <c r="J33" s="307">
        <v>28</v>
      </c>
      <c r="K33" s="278">
        <v>28</v>
      </c>
      <c r="L33" s="264" t="s">
        <v>147</v>
      </c>
      <c r="M33" s="278">
        <v>33</v>
      </c>
      <c r="N33" s="264" t="s">
        <v>146</v>
      </c>
      <c r="O33" s="278">
        <v>33</v>
      </c>
      <c r="P33" s="264" t="s">
        <v>57</v>
      </c>
      <c r="Q33" s="278">
        <v>33</v>
      </c>
      <c r="R33" s="319">
        <v>164</v>
      </c>
      <c r="S33" s="278">
        <v>28</v>
      </c>
      <c r="T33" s="307">
        <v>174</v>
      </c>
      <c r="U33" s="278">
        <v>28</v>
      </c>
      <c r="V33" s="307">
        <v>184</v>
      </c>
      <c r="W33" s="278">
        <v>28</v>
      </c>
      <c r="X33" s="298">
        <v>28</v>
      </c>
      <c r="Y33" s="272">
        <v>36</v>
      </c>
      <c r="Z33" s="298">
        <v>28</v>
      </c>
      <c r="AA33" s="272">
        <v>28</v>
      </c>
      <c r="AB33" s="298">
        <v>28</v>
      </c>
      <c r="AC33" s="272">
        <v>28</v>
      </c>
      <c r="AD33" s="303">
        <v>4.141</v>
      </c>
      <c r="AE33" s="272">
        <v>32</v>
      </c>
      <c r="AF33" s="303">
        <v>4.0410000000000004</v>
      </c>
      <c r="AG33" s="272">
        <v>32</v>
      </c>
      <c r="AH33" s="303">
        <v>6.3609999999999998</v>
      </c>
      <c r="AI33" s="272">
        <v>32</v>
      </c>
      <c r="AO33" s="258">
        <v>33</v>
      </c>
      <c r="AP33" s="255">
        <v>7.5</v>
      </c>
      <c r="AQ33" s="259">
        <v>11</v>
      </c>
      <c r="AR33" s="255">
        <v>16.45</v>
      </c>
      <c r="AS33" s="255"/>
      <c r="AT33" s="255">
        <v>5.2</v>
      </c>
      <c r="AU33" s="289"/>
      <c r="AV33" s="289">
        <v>4.1399999999999997</v>
      </c>
      <c r="AW33" s="289">
        <v>4.04</v>
      </c>
      <c r="AX33" s="289">
        <v>6.36</v>
      </c>
      <c r="AY33" s="330">
        <v>27.5</v>
      </c>
      <c r="AZ33" s="257">
        <v>27</v>
      </c>
      <c r="BA33" s="255">
        <v>41.5</v>
      </c>
      <c r="BB33" s="255">
        <v>33</v>
      </c>
      <c r="BC33" s="255">
        <v>33</v>
      </c>
      <c r="BD33" s="259">
        <v>174</v>
      </c>
      <c r="BE33" s="255">
        <v>184</v>
      </c>
      <c r="BF33" s="255">
        <v>194</v>
      </c>
      <c r="BG33" s="255"/>
      <c r="BH33" s="255"/>
      <c r="BI33" s="255">
        <v>33</v>
      </c>
    </row>
    <row r="34" spans="1:61" ht="16.5" thickBot="1" x14ac:dyDescent="0.3">
      <c r="A34" s="181">
        <v>30</v>
      </c>
      <c r="H34" s="307">
        <v>29</v>
      </c>
      <c r="I34" s="278">
        <v>29</v>
      </c>
      <c r="J34" s="307">
        <v>29</v>
      </c>
      <c r="K34" s="278">
        <v>29</v>
      </c>
      <c r="L34" s="264" t="s">
        <v>148</v>
      </c>
      <c r="M34" s="278">
        <v>32</v>
      </c>
      <c r="N34" s="264" t="s">
        <v>147</v>
      </c>
      <c r="O34" s="278">
        <v>32</v>
      </c>
      <c r="P34" s="264" t="s">
        <v>160</v>
      </c>
      <c r="Q34" s="278">
        <v>32</v>
      </c>
      <c r="R34" s="319">
        <v>166</v>
      </c>
      <c r="S34" s="278">
        <v>29</v>
      </c>
      <c r="T34" s="307">
        <v>176</v>
      </c>
      <c r="U34" s="278">
        <v>29</v>
      </c>
      <c r="V34" s="307">
        <v>186</v>
      </c>
      <c r="W34" s="278">
        <v>29</v>
      </c>
      <c r="X34" s="298">
        <v>29</v>
      </c>
      <c r="Y34" s="272">
        <v>38</v>
      </c>
      <c r="Z34" s="298">
        <v>29</v>
      </c>
      <c r="AA34" s="272">
        <v>29</v>
      </c>
      <c r="AB34" s="298">
        <v>29</v>
      </c>
      <c r="AC34" s="272">
        <v>29</v>
      </c>
      <c r="AD34" s="303">
        <v>4.1609999999999996</v>
      </c>
      <c r="AE34" s="272">
        <v>31</v>
      </c>
      <c r="AF34" s="303">
        <v>4.0609999999999999</v>
      </c>
      <c r="AG34" s="272">
        <v>31</v>
      </c>
      <c r="AH34" s="303">
        <v>6.391</v>
      </c>
      <c r="AI34" s="272">
        <v>31</v>
      </c>
      <c r="AO34" s="258">
        <v>32</v>
      </c>
      <c r="AP34" s="255">
        <v>8</v>
      </c>
      <c r="AQ34" s="259">
        <v>11.1</v>
      </c>
      <c r="AR34" s="255">
        <v>17</v>
      </c>
      <c r="AS34" s="334"/>
      <c r="AT34" s="257"/>
      <c r="AU34" s="289">
        <v>5.2</v>
      </c>
      <c r="AV34" s="289">
        <v>4.16</v>
      </c>
      <c r="AW34" s="289">
        <v>4.0599999999999996</v>
      </c>
      <c r="AX34" s="289">
        <v>6.39</v>
      </c>
      <c r="AY34" s="333">
        <v>28</v>
      </c>
      <c r="AZ34" s="255">
        <v>27.5</v>
      </c>
      <c r="BA34" s="255">
        <v>42</v>
      </c>
      <c r="BB34" s="255">
        <v>32</v>
      </c>
      <c r="BC34" s="255">
        <v>32</v>
      </c>
      <c r="BD34" s="259">
        <v>172</v>
      </c>
      <c r="BE34" s="255">
        <v>182</v>
      </c>
      <c r="BF34" s="255">
        <v>192</v>
      </c>
      <c r="BG34" s="255">
        <v>26</v>
      </c>
      <c r="BH34" s="255">
        <v>31</v>
      </c>
      <c r="BI34" s="255">
        <v>32</v>
      </c>
    </row>
    <row r="35" spans="1:61" ht="16.5" thickBot="1" x14ac:dyDescent="0.3">
      <c r="A35" s="181">
        <v>29</v>
      </c>
      <c r="H35" s="307">
        <v>30</v>
      </c>
      <c r="I35" s="278">
        <v>30</v>
      </c>
      <c r="J35" s="307">
        <v>30</v>
      </c>
      <c r="K35" s="278">
        <v>30</v>
      </c>
      <c r="L35" s="264" t="s">
        <v>48</v>
      </c>
      <c r="M35" s="278">
        <v>31</v>
      </c>
      <c r="N35" s="264" t="s">
        <v>148</v>
      </c>
      <c r="O35" s="278">
        <v>31</v>
      </c>
      <c r="P35" s="264" t="s">
        <v>58</v>
      </c>
      <c r="Q35" s="278">
        <v>31</v>
      </c>
      <c r="R35" s="319">
        <v>168</v>
      </c>
      <c r="S35" s="278">
        <v>30</v>
      </c>
      <c r="T35" s="307">
        <v>178</v>
      </c>
      <c r="U35" s="278">
        <v>30</v>
      </c>
      <c r="V35" s="307">
        <v>188</v>
      </c>
      <c r="W35" s="278">
        <v>30</v>
      </c>
      <c r="X35" s="298">
        <v>30</v>
      </c>
      <c r="Y35" s="272">
        <v>40</v>
      </c>
      <c r="Z35" s="298">
        <v>30</v>
      </c>
      <c r="AA35" s="272">
        <v>30</v>
      </c>
      <c r="AB35" s="298">
        <v>30</v>
      </c>
      <c r="AC35" s="272">
        <v>30</v>
      </c>
      <c r="AD35" s="303">
        <v>4.181</v>
      </c>
      <c r="AE35" s="272">
        <v>30</v>
      </c>
      <c r="AF35" s="303">
        <v>4.0810000000000004</v>
      </c>
      <c r="AG35" s="272">
        <v>30</v>
      </c>
      <c r="AH35" s="303">
        <v>6.4210000000000003</v>
      </c>
      <c r="AI35" s="272">
        <v>30</v>
      </c>
      <c r="AO35" s="258">
        <v>31</v>
      </c>
      <c r="AP35" s="255">
        <v>8.1</v>
      </c>
      <c r="AQ35" s="259">
        <v>11.2</v>
      </c>
      <c r="AR35" s="255">
        <v>17.149999999999999</v>
      </c>
      <c r="AS35" s="325"/>
      <c r="AT35" s="255"/>
      <c r="AU35" s="289"/>
      <c r="AV35" s="289">
        <v>4.18</v>
      </c>
      <c r="AW35" s="289">
        <v>4.08</v>
      </c>
      <c r="AX35" s="289">
        <v>6.42</v>
      </c>
      <c r="AY35" s="330">
        <v>28.5</v>
      </c>
      <c r="AZ35" s="257">
        <v>28</v>
      </c>
      <c r="BA35" s="255">
        <v>42.5</v>
      </c>
      <c r="BB35" s="255">
        <v>31</v>
      </c>
      <c r="BC35" s="255">
        <v>31</v>
      </c>
      <c r="BD35" s="259">
        <v>170</v>
      </c>
      <c r="BE35" s="255">
        <v>180</v>
      </c>
      <c r="BF35" s="255">
        <v>190</v>
      </c>
      <c r="BG35" s="255"/>
      <c r="BH35" s="255"/>
      <c r="BI35" s="255">
        <v>31</v>
      </c>
    </row>
    <row r="36" spans="1:61" ht="16.5" thickBot="1" x14ac:dyDescent="0.3">
      <c r="A36" s="181">
        <v>28</v>
      </c>
      <c r="H36" s="307">
        <v>31</v>
      </c>
      <c r="I36" s="278">
        <v>31</v>
      </c>
      <c r="J36" s="307">
        <v>31</v>
      </c>
      <c r="K36" s="278">
        <v>31</v>
      </c>
      <c r="L36" s="264" t="s">
        <v>149</v>
      </c>
      <c r="M36" s="278">
        <v>30</v>
      </c>
      <c r="N36" s="264" t="s">
        <v>48</v>
      </c>
      <c r="O36" s="278">
        <v>30</v>
      </c>
      <c r="P36" s="264" t="s">
        <v>162</v>
      </c>
      <c r="Q36" s="278">
        <v>30</v>
      </c>
      <c r="R36" s="319">
        <v>170</v>
      </c>
      <c r="S36" s="278">
        <v>31</v>
      </c>
      <c r="T36" s="307">
        <v>180</v>
      </c>
      <c r="U36" s="278">
        <v>31</v>
      </c>
      <c r="V36" s="307">
        <v>190</v>
      </c>
      <c r="W36" s="278">
        <v>31</v>
      </c>
      <c r="X36" s="298">
        <v>31</v>
      </c>
      <c r="Y36" s="272">
        <v>41</v>
      </c>
      <c r="Z36" s="298">
        <v>31</v>
      </c>
      <c r="AA36" s="272">
        <v>32</v>
      </c>
      <c r="AB36" s="298">
        <v>31</v>
      </c>
      <c r="AC36" s="272">
        <v>31</v>
      </c>
      <c r="AD36" s="303">
        <v>4.2009999999999996</v>
      </c>
      <c r="AE36" s="272">
        <v>29</v>
      </c>
      <c r="AF36" s="303">
        <v>4.101</v>
      </c>
      <c r="AG36" s="272">
        <v>29</v>
      </c>
      <c r="AH36" s="303">
        <v>6.4509999999999996</v>
      </c>
      <c r="AI36" s="272">
        <v>29</v>
      </c>
      <c r="AO36" s="258">
        <v>30</v>
      </c>
      <c r="AP36" s="255">
        <v>8.1999999999999993</v>
      </c>
      <c r="AQ36" s="259">
        <v>11.3</v>
      </c>
      <c r="AR36" s="255">
        <v>17.3</v>
      </c>
      <c r="AS36" s="255">
        <v>5.3</v>
      </c>
      <c r="AT36" s="255"/>
      <c r="AU36" s="289"/>
      <c r="AV36" s="289">
        <v>4.2</v>
      </c>
      <c r="AW36" s="289">
        <v>4.0999999999999996</v>
      </c>
      <c r="AX36" s="289">
        <v>6.45</v>
      </c>
      <c r="AY36" s="333">
        <v>29</v>
      </c>
      <c r="AZ36" s="255">
        <v>28.5</v>
      </c>
      <c r="BA36" s="255">
        <v>43</v>
      </c>
      <c r="BB36" s="255">
        <v>30</v>
      </c>
      <c r="BC36" s="255">
        <v>30</v>
      </c>
      <c r="BD36" s="259">
        <v>168</v>
      </c>
      <c r="BE36" s="255">
        <v>178</v>
      </c>
      <c r="BF36" s="255">
        <v>188</v>
      </c>
      <c r="BG36" s="255">
        <v>25</v>
      </c>
      <c r="BH36" s="255">
        <v>30</v>
      </c>
      <c r="BI36" s="255">
        <v>30</v>
      </c>
    </row>
    <row r="37" spans="1:61" ht="16.5" thickBot="1" x14ac:dyDescent="0.3">
      <c r="A37" s="181">
        <v>27</v>
      </c>
      <c r="H37" s="307">
        <v>32</v>
      </c>
      <c r="I37" s="278">
        <v>32</v>
      </c>
      <c r="J37" s="307">
        <v>32</v>
      </c>
      <c r="K37" s="278">
        <v>32</v>
      </c>
      <c r="L37" s="264" t="s">
        <v>49</v>
      </c>
      <c r="M37" s="278">
        <v>29</v>
      </c>
      <c r="N37" s="264" t="s">
        <v>149</v>
      </c>
      <c r="O37" s="278">
        <v>29</v>
      </c>
      <c r="P37" s="264" t="s">
        <v>59</v>
      </c>
      <c r="Q37" s="278">
        <v>29</v>
      </c>
      <c r="R37" s="319">
        <v>172</v>
      </c>
      <c r="S37" s="278">
        <v>32</v>
      </c>
      <c r="T37" s="307">
        <v>182</v>
      </c>
      <c r="U37" s="278">
        <v>32</v>
      </c>
      <c r="V37" s="307">
        <v>192</v>
      </c>
      <c r="W37" s="278">
        <v>32</v>
      </c>
      <c r="X37" s="298">
        <v>32</v>
      </c>
      <c r="Y37" s="272">
        <v>42</v>
      </c>
      <c r="Z37" s="298">
        <v>32</v>
      </c>
      <c r="AA37" s="272">
        <v>34</v>
      </c>
      <c r="AB37" s="298">
        <v>32</v>
      </c>
      <c r="AC37" s="272">
        <v>32</v>
      </c>
      <c r="AD37" s="303">
        <v>4.2210000000000001</v>
      </c>
      <c r="AE37" s="272">
        <v>28</v>
      </c>
      <c r="AF37" s="303">
        <v>4.1210000000000004</v>
      </c>
      <c r="AG37" s="272">
        <v>28</v>
      </c>
      <c r="AH37" s="303">
        <v>6.4809999999999999</v>
      </c>
      <c r="AI37" s="272">
        <v>28</v>
      </c>
      <c r="AO37" s="258">
        <v>29</v>
      </c>
      <c r="AP37" s="255">
        <v>8.3000000000000007</v>
      </c>
      <c r="AQ37" s="259">
        <v>11.4</v>
      </c>
      <c r="AR37" s="255">
        <v>17.45</v>
      </c>
      <c r="AS37" s="255"/>
      <c r="AT37" s="255">
        <v>5.3</v>
      </c>
      <c r="AU37" s="289"/>
      <c r="AV37" s="289">
        <v>4.22</v>
      </c>
      <c r="AW37" s="289">
        <v>4.12</v>
      </c>
      <c r="AX37" s="289">
        <v>6.48</v>
      </c>
      <c r="AY37" s="330">
        <v>29.5</v>
      </c>
      <c r="AZ37" s="257">
        <v>29</v>
      </c>
      <c r="BA37" s="255">
        <v>43.5</v>
      </c>
      <c r="BB37" s="255">
        <v>29</v>
      </c>
      <c r="BC37" s="255">
        <v>29</v>
      </c>
      <c r="BD37" s="259">
        <v>166</v>
      </c>
      <c r="BE37" s="255">
        <v>176</v>
      </c>
      <c r="BF37" s="255">
        <v>186</v>
      </c>
      <c r="BG37" s="255"/>
      <c r="BH37" s="255">
        <v>29</v>
      </c>
      <c r="BI37" s="255">
        <v>29</v>
      </c>
    </row>
    <row r="38" spans="1:61" ht="16.5" thickBot="1" x14ac:dyDescent="0.3">
      <c r="A38" s="181">
        <v>26</v>
      </c>
      <c r="H38" s="307">
        <v>33</v>
      </c>
      <c r="I38" s="278">
        <v>33</v>
      </c>
      <c r="J38" s="307">
        <v>33</v>
      </c>
      <c r="K38" s="278">
        <v>33</v>
      </c>
      <c r="L38" s="264" t="s">
        <v>150</v>
      </c>
      <c r="M38" s="278">
        <v>28</v>
      </c>
      <c r="N38" s="264" t="s">
        <v>49</v>
      </c>
      <c r="O38" s="278">
        <v>28</v>
      </c>
      <c r="P38" s="264" t="s">
        <v>163</v>
      </c>
      <c r="Q38" s="278">
        <v>28</v>
      </c>
      <c r="R38" s="319">
        <v>174</v>
      </c>
      <c r="S38" s="278">
        <v>33</v>
      </c>
      <c r="T38" s="307">
        <v>184</v>
      </c>
      <c r="U38" s="278">
        <v>33</v>
      </c>
      <c r="V38" s="307">
        <v>194</v>
      </c>
      <c r="W38" s="278">
        <v>33</v>
      </c>
      <c r="X38" s="298">
        <v>33</v>
      </c>
      <c r="Y38" s="272">
        <v>43</v>
      </c>
      <c r="Z38" s="298">
        <v>33</v>
      </c>
      <c r="AA38" s="272">
        <v>36</v>
      </c>
      <c r="AB38" s="298">
        <v>33</v>
      </c>
      <c r="AC38" s="272">
        <v>33</v>
      </c>
      <c r="AD38" s="303">
        <v>4.2409999999999997</v>
      </c>
      <c r="AE38" s="272">
        <v>27</v>
      </c>
      <c r="AF38" s="303">
        <v>4.141</v>
      </c>
      <c r="AG38" s="272">
        <v>27</v>
      </c>
      <c r="AH38" s="303">
        <v>6.5110000000000001</v>
      </c>
      <c r="AI38" s="272">
        <v>27</v>
      </c>
      <c r="AO38" s="258">
        <v>28</v>
      </c>
      <c r="AP38" s="255">
        <v>8.4</v>
      </c>
      <c r="AQ38" s="259">
        <v>11.5</v>
      </c>
      <c r="AR38" s="255">
        <v>18</v>
      </c>
      <c r="AS38" s="334"/>
      <c r="AT38" s="257"/>
      <c r="AU38" s="289">
        <v>5.3</v>
      </c>
      <c r="AV38" s="289">
        <v>4.24</v>
      </c>
      <c r="AW38" s="289">
        <v>4.1399999999999997</v>
      </c>
      <c r="AX38" s="289">
        <v>6.51</v>
      </c>
      <c r="AY38" s="333">
        <v>30</v>
      </c>
      <c r="AZ38" s="255">
        <v>29.5</v>
      </c>
      <c r="BA38" s="255">
        <v>44</v>
      </c>
      <c r="BB38" s="255">
        <v>28</v>
      </c>
      <c r="BC38" s="255">
        <v>28</v>
      </c>
      <c r="BD38" s="259">
        <v>164</v>
      </c>
      <c r="BE38" s="255">
        <v>174</v>
      </c>
      <c r="BF38" s="255">
        <v>184</v>
      </c>
      <c r="BG38" s="255">
        <v>24</v>
      </c>
      <c r="BH38" s="255">
        <v>28</v>
      </c>
      <c r="BI38" s="255">
        <v>28</v>
      </c>
    </row>
    <row r="39" spans="1:61" ht="16.5" thickBot="1" x14ac:dyDescent="0.3">
      <c r="A39" s="181">
        <v>25</v>
      </c>
      <c r="H39" s="307">
        <v>34</v>
      </c>
      <c r="I39" s="278">
        <v>34</v>
      </c>
      <c r="J39" s="307">
        <v>34</v>
      </c>
      <c r="K39" s="278">
        <v>34</v>
      </c>
      <c r="L39" s="264" t="s">
        <v>151</v>
      </c>
      <c r="M39" s="278">
        <v>27</v>
      </c>
      <c r="N39" s="264" t="s">
        <v>150</v>
      </c>
      <c r="O39" s="278">
        <v>27</v>
      </c>
      <c r="P39" s="264" t="s">
        <v>60</v>
      </c>
      <c r="Q39" s="278">
        <v>27</v>
      </c>
      <c r="R39" s="319">
        <v>176</v>
      </c>
      <c r="S39" s="278">
        <v>34</v>
      </c>
      <c r="T39" s="307">
        <v>186</v>
      </c>
      <c r="U39" s="278">
        <v>34</v>
      </c>
      <c r="V39" s="307">
        <v>196</v>
      </c>
      <c r="W39" s="278">
        <v>34</v>
      </c>
      <c r="X39" s="298">
        <v>34</v>
      </c>
      <c r="Y39" s="272">
        <v>44</v>
      </c>
      <c r="Z39" s="298">
        <v>34</v>
      </c>
      <c r="AA39" s="272">
        <v>38</v>
      </c>
      <c r="AB39" s="298">
        <v>34</v>
      </c>
      <c r="AC39" s="272">
        <v>34</v>
      </c>
      <c r="AD39" s="303">
        <v>4.2610000000000001</v>
      </c>
      <c r="AE39" s="272">
        <v>26</v>
      </c>
      <c r="AF39" s="303">
        <v>4.1609999999999996</v>
      </c>
      <c r="AG39" s="272">
        <v>26</v>
      </c>
      <c r="AH39" s="303">
        <v>6.5410000000000004</v>
      </c>
      <c r="AI39" s="272">
        <v>26</v>
      </c>
      <c r="AO39" s="258">
        <v>27</v>
      </c>
      <c r="AP39" s="255">
        <v>8.5</v>
      </c>
      <c r="AQ39" s="259">
        <v>12</v>
      </c>
      <c r="AR39" s="255">
        <v>18.149999999999999</v>
      </c>
      <c r="AS39" s="325"/>
      <c r="AT39" s="255"/>
      <c r="AU39" s="289"/>
      <c r="AV39" s="289">
        <v>4.26</v>
      </c>
      <c r="AW39" s="289">
        <v>4.16</v>
      </c>
      <c r="AX39" s="289">
        <v>6.54</v>
      </c>
      <c r="AY39" s="330">
        <v>30.5</v>
      </c>
      <c r="AZ39" s="257">
        <v>30</v>
      </c>
      <c r="BA39" s="255">
        <v>44.5</v>
      </c>
      <c r="BB39" s="255">
        <v>27</v>
      </c>
      <c r="BC39" s="255">
        <v>27</v>
      </c>
      <c r="BD39" s="259">
        <v>162</v>
      </c>
      <c r="BE39" s="255">
        <v>172</v>
      </c>
      <c r="BF39" s="255">
        <v>182</v>
      </c>
      <c r="BG39" s="255"/>
      <c r="BH39" s="255">
        <v>27</v>
      </c>
      <c r="BI39" s="255">
        <v>27</v>
      </c>
    </row>
    <row r="40" spans="1:61" ht="16.5" thickBot="1" x14ac:dyDescent="0.3">
      <c r="A40" s="181">
        <v>24</v>
      </c>
      <c r="H40" s="307">
        <v>35</v>
      </c>
      <c r="I40" s="278">
        <v>35</v>
      </c>
      <c r="J40" s="307">
        <v>35</v>
      </c>
      <c r="K40" s="278">
        <v>35</v>
      </c>
      <c r="L40" s="264" t="s">
        <v>152</v>
      </c>
      <c r="M40" s="278">
        <v>26</v>
      </c>
      <c r="N40" s="264" t="s">
        <v>151</v>
      </c>
      <c r="O40" s="278">
        <v>26</v>
      </c>
      <c r="P40" s="264" t="s">
        <v>164</v>
      </c>
      <c r="Q40" s="278">
        <v>26</v>
      </c>
      <c r="R40" s="319">
        <v>178</v>
      </c>
      <c r="S40" s="278">
        <v>35</v>
      </c>
      <c r="T40" s="307">
        <v>188</v>
      </c>
      <c r="U40" s="278">
        <v>35</v>
      </c>
      <c r="V40" s="307">
        <v>198</v>
      </c>
      <c r="W40" s="278">
        <v>35</v>
      </c>
      <c r="X40" s="298">
        <v>35</v>
      </c>
      <c r="Y40" s="272">
        <v>45</v>
      </c>
      <c r="Z40" s="298">
        <v>35</v>
      </c>
      <c r="AA40" s="272">
        <v>40</v>
      </c>
      <c r="AB40" s="298">
        <v>35</v>
      </c>
      <c r="AC40" s="272">
        <v>35</v>
      </c>
      <c r="AD40" s="303">
        <v>4.2809999999999997</v>
      </c>
      <c r="AE40" s="272">
        <v>25</v>
      </c>
      <c r="AF40" s="303">
        <v>4.181</v>
      </c>
      <c r="AG40" s="272">
        <v>25</v>
      </c>
      <c r="AH40" s="303">
        <v>6.5709999999999997</v>
      </c>
      <c r="AI40" s="272">
        <v>25</v>
      </c>
      <c r="AO40" s="258">
        <v>26</v>
      </c>
      <c r="AP40" s="255">
        <v>9</v>
      </c>
      <c r="AQ40" s="259">
        <v>12.1</v>
      </c>
      <c r="AR40" s="255">
        <v>18.3</v>
      </c>
      <c r="AS40" s="255">
        <v>5.4</v>
      </c>
      <c r="AT40" s="255"/>
      <c r="AU40" s="289"/>
      <c r="AV40" s="289">
        <v>4.28</v>
      </c>
      <c r="AW40" s="289">
        <v>4.18</v>
      </c>
      <c r="AX40" s="289">
        <v>6.57</v>
      </c>
      <c r="AY40" s="333">
        <v>31</v>
      </c>
      <c r="AZ40" s="255">
        <v>30.5</v>
      </c>
      <c r="BA40" s="255">
        <v>45</v>
      </c>
      <c r="BB40" s="255">
        <v>26</v>
      </c>
      <c r="BC40" s="255">
        <v>26</v>
      </c>
      <c r="BD40" s="259">
        <v>160</v>
      </c>
      <c r="BE40" s="255">
        <v>170</v>
      </c>
      <c r="BF40" s="255">
        <v>180</v>
      </c>
      <c r="BG40" s="255">
        <v>23</v>
      </c>
      <c r="BH40" s="255">
        <v>26</v>
      </c>
      <c r="BI40" s="255">
        <v>26</v>
      </c>
    </row>
    <row r="41" spans="1:61" ht="16.5" thickBot="1" x14ac:dyDescent="0.3">
      <c r="A41" s="181">
        <v>23</v>
      </c>
      <c r="H41" s="307">
        <v>36</v>
      </c>
      <c r="I41" s="278">
        <v>36</v>
      </c>
      <c r="J41" s="307">
        <v>36</v>
      </c>
      <c r="K41" s="278">
        <v>36</v>
      </c>
      <c r="L41" s="264" t="s">
        <v>153</v>
      </c>
      <c r="M41" s="278">
        <v>25</v>
      </c>
      <c r="N41" s="264" t="s">
        <v>152</v>
      </c>
      <c r="O41" s="278">
        <v>25</v>
      </c>
      <c r="P41" s="264" t="s">
        <v>61</v>
      </c>
      <c r="Q41" s="278">
        <v>25</v>
      </c>
      <c r="R41" s="319">
        <v>180</v>
      </c>
      <c r="S41" s="278">
        <v>36</v>
      </c>
      <c r="T41" s="307">
        <v>190</v>
      </c>
      <c r="U41" s="278">
        <v>36</v>
      </c>
      <c r="V41" s="307">
        <v>200</v>
      </c>
      <c r="W41" s="278">
        <v>36</v>
      </c>
      <c r="X41" s="298">
        <v>36</v>
      </c>
      <c r="Y41" s="272">
        <v>46</v>
      </c>
      <c r="Z41" s="298">
        <v>36</v>
      </c>
      <c r="AA41" s="272">
        <v>42</v>
      </c>
      <c r="AB41" s="298">
        <v>36</v>
      </c>
      <c r="AC41" s="272">
        <v>36</v>
      </c>
      <c r="AD41" s="303">
        <v>4.3010000000000002</v>
      </c>
      <c r="AE41" s="272">
        <v>24</v>
      </c>
      <c r="AF41" s="303">
        <v>4.2009999999999996</v>
      </c>
      <c r="AG41" s="272">
        <v>24</v>
      </c>
      <c r="AH41" s="303">
        <v>7.0010000000000003</v>
      </c>
      <c r="AI41" s="272">
        <v>24</v>
      </c>
      <c r="AO41" s="258">
        <v>25</v>
      </c>
      <c r="AP41" s="255">
        <v>9.1</v>
      </c>
      <c r="AQ41" s="259">
        <v>12.2</v>
      </c>
      <c r="AR41" s="255">
        <v>18.45</v>
      </c>
      <c r="AS41" s="255"/>
      <c r="AT41" s="255">
        <v>5.4</v>
      </c>
      <c r="AU41" s="289"/>
      <c r="AV41" s="289">
        <v>4.3</v>
      </c>
      <c r="AW41" s="289">
        <v>4.2</v>
      </c>
      <c r="AX41" s="289">
        <v>7</v>
      </c>
      <c r="AY41" s="330">
        <v>31.5</v>
      </c>
      <c r="AZ41" s="257">
        <v>31</v>
      </c>
      <c r="BA41" s="255">
        <v>45.5</v>
      </c>
      <c r="BB41" s="255">
        <v>25</v>
      </c>
      <c r="BC41" s="255">
        <v>25</v>
      </c>
      <c r="BD41" s="259">
        <v>158</v>
      </c>
      <c r="BE41" s="255">
        <v>168</v>
      </c>
      <c r="BF41" s="255">
        <v>178</v>
      </c>
      <c r="BG41" s="255"/>
      <c r="BH41" s="255">
        <v>25</v>
      </c>
      <c r="BI41" s="255">
        <v>25</v>
      </c>
    </row>
    <row r="42" spans="1:61" ht="16.5" thickBot="1" x14ac:dyDescent="0.3">
      <c r="A42" s="181">
        <v>22</v>
      </c>
      <c r="H42" s="307">
        <v>37</v>
      </c>
      <c r="I42" s="278">
        <v>37</v>
      </c>
      <c r="J42" s="307">
        <v>37</v>
      </c>
      <c r="K42" s="278">
        <v>37</v>
      </c>
      <c r="L42" s="264" t="s">
        <v>87</v>
      </c>
      <c r="M42" s="278">
        <v>24</v>
      </c>
      <c r="N42" s="264" t="s">
        <v>153</v>
      </c>
      <c r="O42" s="278">
        <v>24</v>
      </c>
      <c r="P42" s="264" t="s">
        <v>172</v>
      </c>
      <c r="Q42" s="278">
        <v>24</v>
      </c>
      <c r="R42" s="319">
        <v>182</v>
      </c>
      <c r="S42" s="278">
        <v>37</v>
      </c>
      <c r="T42" s="307">
        <v>192</v>
      </c>
      <c r="U42" s="278">
        <v>37</v>
      </c>
      <c r="V42" s="307">
        <v>202</v>
      </c>
      <c r="W42" s="278">
        <v>37</v>
      </c>
      <c r="X42" s="298">
        <v>37</v>
      </c>
      <c r="Y42" s="272">
        <v>47</v>
      </c>
      <c r="Z42" s="298">
        <v>37</v>
      </c>
      <c r="AA42" s="272">
        <v>44</v>
      </c>
      <c r="AB42" s="298">
        <v>37</v>
      </c>
      <c r="AC42" s="272">
        <v>37</v>
      </c>
      <c r="AD42" s="303">
        <v>4.3209999999999997</v>
      </c>
      <c r="AE42" s="272">
        <v>23</v>
      </c>
      <c r="AF42" s="303">
        <v>4.2210000000000001</v>
      </c>
      <c r="AG42" s="272">
        <v>23</v>
      </c>
      <c r="AH42" s="303">
        <v>7.0309999999999997</v>
      </c>
      <c r="AI42" s="272">
        <v>23</v>
      </c>
      <c r="AO42" s="258">
        <v>24</v>
      </c>
      <c r="AP42" s="255">
        <v>9.1999999999999993</v>
      </c>
      <c r="AQ42" s="259">
        <v>12.3</v>
      </c>
      <c r="AR42" s="255">
        <v>19</v>
      </c>
      <c r="AS42" s="334"/>
      <c r="AT42" s="257"/>
      <c r="AU42" s="289">
        <v>5.4</v>
      </c>
      <c r="AV42" s="289">
        <v>4.32</v>
      </c>
      <c r="AW42" s="289">
        <v>4.22</v>
      </c>
      <c r="AX42" s="289">
        <v>7.03</v>
      </c>
      <c r="AY42" s="333">
        <v>32</v>
      </c>
      <c r="AZ42" s="255">
        <v>31.5</v>
      </c>
      <c r="BA42" s="255">
        <v>46</v>
      </c>
      <c r="BB42" s="255">
        <v>24</v>
      </c>
      <c r="BC42" s="255">
        <v>24</v>
      </c>
      <c r="BD42" s="259">
        <v>156</v>
      </c>
      <c r="BE42" s="255">
        <v>166</v>
      </c>
      <c r="BF42" s="255">
        <v>176</v>
      </c>
      <c r="BG42" s="255">
        <v>22</v>
      </c>
      <c r="BH42" s="255">
        <v>24</v>
      </c>
      <c r="BI42" s="255">
        <v>24</v>
      </c>
    </row>
    <row r="43" spans="1:61" ht="16.5" thickBot="1" x14ac:dyDescent="0.3">
      <c r="A43" s="181">
        <v>21</v>
      </c>
      <c r="H43" s="307">
        <v>38</v>
      </c>
      <c r="I43" s="278">
        <v>38</v>
      </c>
      <c r="J43" s="307">
        <v>38</v>
      </c>
      <c r="K43" s="278">
        <v>38</v>
      </c>
      <c r="L43" s="264" t="s">
        <v>154</v>
      </c>
      <c r="M43" s="278">
        <v>23</v>
      </c>
      <c r="N43" s="264" t="s">
        <v>87</v>
      </c>
      <c r="O43" s="278">
        <v>23</v>
      </c>
      <c r="P43" s="264" t="s">
        <v>62</v>
      </c>
      <c r="Q43" s="278">
        <v>23</v>
      </c>
      <c r="R43" s="319">
        <v>184</v>
      </c>
      <c r="S43" s="278">
        <v>38</v>
      </c>
      <c r="T43" s="307">
        <v>194</v>
      </c>
      <c r="U43" s="278">
        <v>38</v>
      </c>
      <c r="V43" s="307">
        <v>204</v>
      </c>
      <c r="W43" s="278">
        <v>38</v>
      </c>
      <c r="X43" s="298">
        <v>38</v>
      </c>
      <c r="Y43" s="272">
        <v>48</v>
      </c>
      <c r="Z43" s="298">
        <v>38</v>
      </c>
      <c r="AA43" s="272">
        <v>46</v>
      </c>
      <c r="AB43" s="298">
        <v>38</v>
      </c>
      <c r="AC43" s="272">
        <v>38</v>
      </c>
      <c r="AD43" s="303">
        <v>4.3410000000000002</v>
      </c>
      <c r="AE43" s="272">
        <v>22</v>
      </c>
      <c r="AF43" s="303">
        <v>4.2409999999999997</v>
      </c>
      <c r="AG43" s="272">
        <v>22</v>
      </c>
      <c r="AH43" s="303">
        <v>7.0609999999999999</v>
      </c>
      <c r="AI43" s="272">
        <v>22</v>
      </c>
      <c r="AO43" s="258">
        <v>23</v>
      </c>
      <c r="AP43" s="255">
        <v>9.3000000000000007</v>
      </c>
      <c r="AQ43" s="259">
        <v>12.4</v>
      </c>
      <c r="AR43" s="255">
        <v>19.149999999999999</v>
      </c>
      <c r="AS43" s="325"/>
      <c r="AT43" s="255"/>
      <c r="AU43" s="289"/>
      <c r="AV43" s="289">
        <v>4.34</v>
      </c>
      <c r="AW43" s="289">
        <v>4.24</v>
      </c>
      <c r="AX43" s="289">
        <v>7.06</v>
      </c>
      <c r="AY43" s="330">
        <v>32.5</v>
      </c>
      <c r="AZ43" s="257">
        <v>32</v>
      </c>
      <c r="BA43" s="255">
        <v>46.5</v>
      </c>
      <c r="BB43" s="255">
        <v>23</v>
      </c>
      <c r="BC43" s="255">
        <v>23</v>
      </c>
      <c r="BD43" s="259">
        <v>154</v>
      </c>
      <c r="BE43" s="255">
        <v>164</v>
      </c>
      <c r="BF43" s="255">
        <v>174</v>
      </c>
      <c r="BG43" s="255"/>
      <c r="BH43" s="255">
        <v>23</v>
      </c>
      <c r="BI43" s="255">
        <v>23</v>
      </c>
    </row>
    <row r="44" spans="1:61" ht="16.5" thickBot="1" x14ac:dyDescent="0.3">
      <c r="A44" s="181">
        <v>20</v>
      </c>
      <c r="H44" s="307">
        <v>39</v>
      </c>
      <c r="I44" s="278">
        <v>39</v>
      </c>
      <c r="J44" s="307">
        <v>39</v>
      </c>
      <c r="K44" s="278">
        <v>39</v>
      </c>
      <c r="L44" s="264" t="s">
        <v>52</v>
      </c>
      <c r="M44" s="278">
        <v>22</v>
      </c>
      <c r="N44" s="264" t="s">
        <v>154</v>
      </c>
      <c r="O44" s="278">
        <v>22</v>
      </c>
      <c r="P44" s="264" t="s">
        <v>173</v>
      </c>
      <c r="Q44" s="278">
        <v>22</v>
      </c>
      <c r="R44" s="319">
        <v>186</v>
      </c>
      <c r="S44" s="278">
        <v>39</v>
      </c>
      <c r="T44" s="307">
        <v>196</v>
      </c>
      <c r="U44" s="278">
        <v>39</v>
      </c>
      <c r="V44" s="307">
        <v>206</v>
      </c>
      <c r="W44" s="278">
        <v>39</v>
      </c>
      <c r="X44" s="298">
        <v>39</v>
      </c>
      <c r="Y44" s="272">
        <v>49</v>
      </c>
      <c r="Z44" s="298">
        <v>39</v>
      </c>
      <c r="AA44" s="272">
        <v>48</v>
      </c>
      <c r="AB44" s="298">
        <v>39</v>
      </c>
      <c r="AC44" s="272">
        <v>39</v>
      </c>
      <c r="AD44" s="303">
        <v>4.3609999999999998</v>
      </c>
      <c r="AE44" s="272">
        <v>21</v>
      </c>
      <c r="AF44" s="303">
        <v>4.2610000000000001</v>
      </c>
      <c r="AG44" s="272">
        <v>21</v>
      </c>
      <c r="AH44" s="303">
        <v>7.0910000000000002</v>
      </c>
      <c r="AI44" s="272">
        <v>21</v>
      </c>
      <c r="AO44" s="258">
        <v>22</v>
      </c>
      <c r="AP44" s="255">
        <v>9.4</v>
      </c>
      <c r="AQ44" s="259">
        <v>12.5</v>
      </c>
      <c r="AR44" s="255">
        <v>19.3</v>
      </c>
      <c r="AS44" s="255">
        <v>5.5</v>
      </c>
      <c r="AT44" s="255"/>
      <c r="AU44" s="289"/>
      <c r="AV44" s="289">
        <v>4.3600000000000003</v>
      </c>
      <c r="AW44" s="289">
        <v>4.26</v>
      </c>
      <c r="AX44" s="289">
        <v>7.09</v>
      </c>
      <c r="AY44" s="333">
        <v>33</v>
      </c>
      <c r="AZ44" s="255">
        <v>32.5</v>
      </c>
      <c r="BA44" s="255">
        <v>47</v>
      </c>
      <c r="BB44" s="255">
        <v>22</v>
      </c>
      <c r="BC44" s="255">
        <v>22</v>
      </c>
      <c r="BD44" s="259">
        <v>152</v>
      </c>
      <c r="BE44" s="255">
        <v>162</v>
      </c>
      <c r="BF44" s="255">
        <v>172</v>
      </c>
      <c r="BG44" s="255">
        <v>21</v>
      </c>
      <c r="BH44" s="255">
        <v>22</v>
      </c>
      <c r="BI44" s="255">
        <v>22</v>
      </c>
    </row>
    <row r="45" spans="1:61" ht="16.5" thickBot="1" x14ac:dyDescent="0.3">
      <c r="A45" s="181">
        <v>19</v>
      </c>
      <c r="H45" s="307">
        <v>40</v>
      </c>
      <c r="I45" s="278">
        <v>40</v>
      </c>
      <c r="J45" s="307">
        <v>40</v>
      </c>
      <c r="K45" s="278">
        <v>40</v>
      </c>
      <c r="L45" s="264" t="s">
        <v>155</v>
      </c>
      <c r="M45" s="278">
        <v>21</v>
      </c>
      <c r="N45" s="264" t="s">
        <v>52</v>
      </c>
      <c r="O45" s="278">
        <v>21</v>
      </c>
      <c r="P45" s="264" t="s">
        <v>63</v>
      </c>
      <c r="Q45" s="278">
        <v>21</v>
      </c>
      <c r="R45" s="319">
        <v>188</v>
      </c>
      <c r="S45" s="278">
        <v>40</v>
      </c>
      <c r="T45" s="307">
        <v>198</v>
      </c>
      <c r="U45" s="278">
        <v>40</v>
      </c>
      <c r="V45" s="307">
        <v>208</v>
      </c>
      <c r="W45" s="278">
        <v>40</v>
      </c>
      <c r="X45" s="298">
        <v>40</v>
      </c>
      <c r="Y45" s="272">
        <v>50</v>
      </c>
      <c r="Z45" s="298">
        <v>40</v>
      </c>
      <c r="AA45" s="272">
        <v>50</v>
      </c>
      <c r="AB45" s="298">
        <v>40</v>
      </c>
      <c r="AC45" s="272">
        <v>40</v>
      </c>
      <c r="AD45" s="303">
        <v>4.3810000000000002</v>
      </c>
      <c r="AE45" s="272">
        <v>20</v>
      </c>
      <c r="AF45" s="303">
        <v>4.2809999999999997</v>
      </c>
      <c r="AG45" s="272">
        <v>20</v>
      </c>
      <c r="AH45" s="303">
        <v>7.1210000000000004</v>
      </c>
      <c r="AI45" s="272">
        <v>20</v>
      </c>
      <c r="AO45" s="258">
        <v>21</v>
      </c>
      <c r="AP45" s="255">
        <v>9.5</v>
      </c>
      <c r="AQ45" s="259">
        <v>13</v>
      </c>
      <c r="AR45" s="255">
        <v>19.45</v>
      </c>
      <c r="AS45" s="334"/>
      <c r="AT45" s="257">
        <v>5.5</v>
      </c>
      <c r="AU45" s="289"/>
      <c r="AV45" s="289">
        <v>4.38</v>
      </c>
      <c r="AW45" s="289">
        <v>4.28</v>
      </c>
      <c r="AX45" s="289">
        <v>7.12</v>
      </c>
      <c r="AY45" s="330">
        <v>33.5</v>
      </c>
      <c r="AZ45" s="257">
        <v>33</v>
      </c>
      <c r="BA45" s="255">
        <v>47.5</v>
      </c>
      <c r="BB45" s="255">
        <v>21</v>
      </c>
      <c r="BC45" s="255">
        <v>21</v>
      </c>
      <c r="BD45" s="259">
        <v>150</v>
      </c>
      <c r="BE45" s="255">
        <v>160</v>
      </c>
      <c r="BF45" s="255">
        <v>170</v>
      </c>
      <c r="BG45" s="255"/>
      <c r="BH45" s="255">
        <v>21</v>
      </c>
      <c r="BI45" s="255">
        <v>21</v>
      </c>
    </row>
    <row r="46" spans="1:61" ht="16.5" thickBot="1" x14ac:dyDescent="0.3">
      <c r="A46" s="181">
        <v>18</v>
      </c>
      <c r="H46" s="307">
        <v>41</v>
      </c>
      <c r="I46" s="278">
        <v>42</v>
      </c>
      <c r="J46" s="307">
        <v>41</v>
      </c>
      <c r="K46" s="278">
        <v>42</v>
      </c>
      <c r="L46" s="264" t="s">
        <v>80</v>
      </c>
      <c r="M46" s="278">
        <v>20</v>
      </c>
      <c r="N46" s="264" t="s">
        <v>155</v>
      </c>
      <c r="O46" s="278">
        <v>20</v>
      </c>
      <c r="P46" s="264" t="s">
        <v>174</v>
      </c>
      <c r="Q46" s="278">
        <v>20</v>
      </c>
      <c r="R46" s="319">
        <v>190</v>
      </c>
      <c r="S46" s="278">
        <v>41</v>
      </c>
      <c r="T46" s="307">
        <v>200</v>
      </c>
      <c r="U46" s="278">
        <v>41</v>
      </c>
      <c r="V46" s="307">
        <v>210</v>
      </c>
      <c r="W46" s="278">
        <v>41</v>
      </c>
      <c r="X46" s="298">
        <v>41</v>
      </c>
      <c r="Y46" s="272">
        <v>51</v>
      </c>
      <c r="Z46" s="298">
        <v>41</v>
      </c>
      <c r="AA46" s="272">
        <v>51</v>
      </c>
      <c r="AB46" s="298">
        <v>41</v>
      </c>
      <c r="AC46" s="272">
        <v>42</v>
      </c>
      <c r="AD46" s="303">
        <v>4.4009999999999998</v>
      </c>
      <c r="AE46" s="272">
        <v>19</v>
      </c>
      <c r="AF46" s="303">
        <v>4.3010000000000002</v>
      </c>
      <c r="AG46" s="272">
        <v>19</v>
      </c>
      <c r="AH46" s="303">
        <v>7.1509999999999998</v>
      </c>
      <c r="AI46" s="272">
        <v>19</v>
      </c>
      <c r="AO46" s="258">
        <v>20</v>
      </c>
      <c r="AP46" s="255">
        <v>10</v>
      </c>
      <c r="AQ46" s="259">
        <v>13.15</v>
      </c>
      <c r="AR46" s="255">
        <v>20</v>
      </c>
      <c r="AS46" s="325"/>
      <c r="AT46" s="334"/>
      <c r="AU46" s="335">
        <v>5.5</v>
      </c>
      <c r="AV46" s="289">
        <v>4.4000000000000004</v>
      </c>
      <c r="AW46" s="289">
        <v>4.3</v>
      </c>
      <c r="AX46" s="289">
        <v>7.15</v>
      </c>
      <c r="AY46" s="333">
        <v>34</v>
      </c>
      <c r="AZ46" s="255">
        <v>33.5</v>
      </c>
      <c r="BA46" s="255">
        <v>48</v>
      </c>
      <c r="BB46" s="255">
        <v>20</v>
      </c>
      <c r="BC46" s="255">
        <v>20</v>
      </c>
      <c r="BD46" s="259">
        <v>148</v>
      </c>
      <c r="BE46" s="255">
        <v>158</v>
      </c>
      <c r="BF46" s="255">
        <v>168</v>
      </c>
      <c r="BG46" s="255">
        <v>20</v>
      </c>
      <c r="BH46" s="255">
        <v>20</v>
      </c>
      <c r="BI46" s="255">
        <v>20</v>
      </c>
    </row>
    <row r="47" spans="1:61" ht="16.5" thickBot="1" x14ac:dyDescent="0.3">
      <c r="A47" s="181">
        <v>17</v>
      </c>
      <c r="H47" s="307">
        <v>42</v>
      </c>
      <c r="I47" s="278">
        <v>44</v>
      </c>
      <c r="J47" s="307">
        <v>42</v>
      </c>
      <c r="K47" s="278">
        <v>44</v>
      </c>
      <c r="L47" s="264" t="s">
        <v>84</v>
      </c>
      <c r="M47" s="278">
        <v>19</v>
      </c>
      <c r="N47" s="264" t="s">
        <v>80</v>
      </c>
      <c r="O47" s="278">
        <v>19</v>
      </c>
      <c r="P47" s="264" t="s">
        <v>64</v>
      </c>
      <c r="Q47" s="278">
        <v>19</v>
      </c>
      <c r="R47" s="319">
        <v>192</v>
      </c>
      <c r="S47" s="278">
        <v>42</v>
      </c>
      <c r="T47" s="307">
        <v>202</v>
      </c>
      <c r="U47" s="278">
        <v>42</v>
      </c>
      <c r="V47" s="307">
        <v>212</v>
      </c>
      <c r="W47" s="278">
        <v>42</v>
      </c>
      <c r="X47" s="298">
        <v>42</v>
      </c>
      <c r="Y47" s="272">
        <v>52</v>
      </c>
      <c r="Z47" s="298">
        <v>42</v>
      </c>
      <c r="AA47" s="272">
        <v>52</v>
      </c>
      <c r="AB47" s="298">
        <v>42</v>
      </c>
      <c r="AC47" s="272">
        <v>44</v>
      </c>
      <c r="AD47" s="303">
        <v>4.4210000000000003</v>
      </c>
      <c r="AE47" s="272">
        <v>18</v>
      </c>
      <c r="AF47" s="303">
        <v>4.3209999999999997</v>
      </c>
      <c r="AG47" s="272">
        <v>18</v>
      </c>
      <c r="AH47" s="303">
        <v>7.181</v>
      </c>
      <c r="AI47" s="272">
        <v>18</v>
      </c>
      <c r="AO47" s="258">
        <v>19</v>
      </c>
      <c r="AP47" s="255">
        <v>10.1</v>
      </c>
      <c r="AQ47" s="259">
        <v>13.3</v>
      </c>
      <c r="AR47" s="255">
        <v>20.149999999999999</v>
      </c>
      <c r="AS47" s="255">
        <v>5.6</v>
      </c>
      <c r="AT47" s="325"/>
      <c r="AU47" s="289"/>
      <c r="AV47" s="289">
        <v>4.42</v>
      </c>
      <c r="AW47" s="289">
        <v>4.32</v>
      </c>
      <c r="AX47" s="289">
        <v>7.18</v>
      </c>
      <c r="AY47" s="256">
        <v>34.5</v>
      </c>
      <c r="AZ47" s="257">
        <v>34</v>
      </c>
      <c r="BA47" s="255">
        <v>48.5</v>
      </c>
      <c r="BB47" s="255">
        <v>19</v>
      </c>
      <c r="BC47" s="255">
        <v>19</v>
      </c>
      <c r="BD47" s="259">
        <v>146</v>
      </c>
      <c r="BE47" s="255">
        <v>156</v>
      </c>
      <c r="BF47" s="255">
        <v>166</v>
      </c>
      <c r="BG47" s="255">
        <v>19</v>
      </c>
      <c r="BH47" s="255">
        <v>19</v>
      </c>
      <c r="BI47" s="255">
        <v>19</v>
      </c>
    </row>
    <row r="48" spans="1:61" ht="16.5" thickBot="1" x14ac:dyDescent="0.3">
      <c r="A48" s="181">
        <v>16</v>
      </c>
      <c r="H48" s="307">
        <v>43</v>
      </c>
      <c r="I48" s="278">
        <v>46</v>
      </c>
      <c r="J48" s="307">
        <v>43</v>
      </c>
      <c r="K48" s="278">
        <v>46</v>
      </c>
      <c r="L48" s="264" t="s">
        <v>82</v>
      </c>
      <c r="M48" s="278">
        <v>18</v>
      </c>
      <c r="N48" s="264" t="s">
        <v>84</v>
      </c>
      <c r="O48" s="278">
        <v>18</v>
      </c>
      <c r="P48" s="264" t="s">
        <v>175</v>
      </c>
      <c r="Q48" s="278">
        <v>18</v>
      </c>
      <c r="R48" s="319">
        <v>194</v>
      </c>
      <c r="S48" s="278">
        <v>43</v>
      </c>
      <c r="T48" s="307">
        <v>204</v>
      </c>
      <c r="U48" s="278">
        <v>43</v>
      </c>
      <c r="V48" s="307">
        <v>214</v>
      </c>
      <c r="W48" s="278">
        <v>43</v>
      </c>
      <c r="X48" s="298">
        <v>43</v>
      </c>
      <c r="Y48" s="272">
        <v>53</v>
      </c>
      <c r="Z48" s="298">
        <v>43</v>
      </c>
      <c r="AA48" s="272">
        <v>53</v>
      </c>
      <c r="AB48" s="298">
        <v>43</v>
      </c>
      <c r="AC48" s="272">
        <v>46</v>
      </c>
      <c r="AD48" s="303">
        <v>4.4409999999999998</v>
      </c>
      <c r="AE48" s="272">
        <v>17</v>
      </c>
      <c r="AF48" s="303">
        <v>4.3410000000000002</v>
      </c>
      <c r="AG48" s="272">
        <v>17</v>
      </c>
      <c r="AH48" s="303">
        <v>7.2110000000000003</v>
      </c>
      <c r="AI48" s="272">
        <v>17</v>
      </c>
      <c r="AO48" s="258">
        <v>18</v>
      </c>
      <c r="AP48" s="255">
        <v>10.199999999999999</v>
      </c>
      <c r="AQ48" s="259">
        <v>13.45</v>
      </c>
      <c r="AR48" s="255">
        <v>20.3</v>
      </c>
      <c r="AS48" s="336"/>
      <c r="AT48" s="255"/>
      <c r="AU48" s="289"/>
      <c r="AV48" s="289">
        <v>4.4400000000000004</v>
      </c>
      <c r="AW48" s="289">
        <v>4.34</v>
      </c>
      <c r="AX48" s="289">
        <v>7.21</v>
      </c>
      <c r="AY48" s="289">
        <v>35</v>
      </c>
      <c r="AZ48" s="255">
        <v>34.5</v>
      </c>
      <c r="BA48" s="255">
        <v>49</v>
      </c>
      <c r="BB48" s="255">
        <v>18</v>
      </c>
      <c r="BC48" s="255">
        <v>18</v>
      </c>
      <c r="BD48" s="259">
        <v>144</v>
      </c>
      <c r="BE48" s="255">
        <v>154</v>
      </c>
      <c r="BF48" s="255">
        <v>164</v>
      </c>
      <c r="BG48" s="255">
        <v>18</v>
      </c>
      <c r="BH48" s="255">
        <v>18</v>
      </c>
      <c r="BI48" s="255">
        <v>18</v>
      </c>
    </row>
    <row r="49" spans="1:61" ht="16.5" thickBot="1" x14ac:dyDescent="0.3">
      <c r="A49" s="181">
        <v>15</v>
      </c>
      <c r="H49" s="307">
        <v>44</v>
      </c>
      <c r="I49" s="278">
        <v>48</v>
      </c>
      <c r="J49" s="307">
        <v>44</v>
      </c>
      <c r="K49" s="278">
        <v>48</v>
      </c>
      <c r="L49" s="264" t="s">
        <v>85</v>
      </c>
      <c r="M49" s="278">
        <v>17</v>
      </c>
      <c r="N49" s="264" t="s">
        <v>82</v>
      </c>
      <c r="O49" s="278">
        <v>17</v>
      </c>
      <c r="P49" s="264" t="s">
        <v>65</v>
      </c>
      <c r="Q49" s="278">
        <v>17</v>
      </c>
      <c r="R49" s="319">
        <v>196</v>
      </c>
      <c r="S49" s="278">
        <v>44</v>
      </c>
      <c r="T49" s="307">
        <v>206</v>
      </c>
      <c r="U49" s="278">
        <v>44</v>
      </c>
      <c r="V49" s="307">
        <v>216</v>
      </c>
      <c r="W49" s="278">
        <v>44</v>
      </c>
      <c r="X49" s="298">
        <v>44</v>
      </c>
      <c r="Y49" s="272">
        <v>54</v>
      </c>
      <c r="Z49" s="298">
        <v>44</v>
      </c>
      <c r="AA49" s="272">
        <v>54</v>
      </c>
      <c r="AB49" s="298">
        <v>44</v>
      </c>
      <c r="AC49" s="272">
        <v>48</v>
      </c>
      <c r="AD49" s="303">
        <v>4.4610000000000003</v>
      </c>
      <c r="AE49" s="272">
        <v>16</v>
      </c>
      <c r="AF49" s="303">
        <v>4.3609999999999998</v>
      </c>
      <c r="AG49" s="272">
        <v>16</v>
      </c>
      <c r="AH49" s="303">
        <v>7.2409999999999997</v>
      </c>
      <c r="AI49" s="272">
        <v>16</v>
      </c>
      <c r="AO49" s="258">
        <v>17</v>
      </c>
      <c r="AP49" s="255">
        <v>10.3</v>
      </c>
      <c r="AQ49" s="259">
        <v>14</v>
      </c>
      <c r="AR49" s="255">
        <v>20.45</v>
      </c>
      <c r="AS49" s="255"/>
      <c r="AT49" s="255">
        <v>5.6</v>
      </c>
      <c r="AU49" s="289"/>
      <c r="AV49" s="289">
        <v>4.46</v>
      </c>
      <c r="AW49" s="289">
        <v>4.3600000000000003</v>
      </c>
      <c r="AX49" s="289">
        <v>7.24</v>
      </c>
      <c r="AY49" s="330">
        <v>35.5</v>
      </c>
      <c r="AZ49" s="257">
        <v>35</v>
      </c>
      <c r="BA49" s="255">
        <v>49.5</v>
      </c>
      <c r="BB49" s="255">
        <v>17</v>
      </c>
      <c r="BC49" s="255">
        <v>17</v>
      </c>
      <c r="BD49" s="259">
        <v>142</v>
      </c>
      <c r="BE49" s="255">
        <v>152</v>
      </c>
      <c r="BF49" s="255">
        <v>162</v>
      </c>
      <c r="BG49" s="255">
        <v>17</v>
      </c>
      <c r="BH49" s="255">
        <v>17</v>
      </c>
      <c r="BI49" s="255">
        <v>17</v>
      </c>
    </row>
    <row r="50" spans="1:61" ht="16.5" thickBot="1" x14ac:dyDescent="0.3">
      <c r="A50" s="181">
        <v>14</v>
      </c>
      <c r="H50" s="307">
        <v>45</v>
      </c>
      <c r="I50" s="278">
        <v>50</v>
      </c>
      <c r="J50" s="307">
        <v>45</v>
      </c>
      <c r="K50" s="278">
        <v>50</v>
      </c>
      <c r="L50" s="264" t="s">
        <v>53</v>
      </c>
      <c r="M50" s="278">
        <v>16</v>
      </c>
      <c r="N50" s="264" t="s">
        <v>85</v>
      </c>
      <c r="O50" s="278">
        <v>16</v>
      </c>
      <c r="P50" s="264" t="s">
        <v>176</v>
      </c>
      <c r="Q50" s="278">
        <v>16</v>
      </c>
      <c r="R50" s="319">
        <v>198</v>
      </c>
      <c r="S50" s="278">
        <v>45</v>
      </c>
      <c r="T50" s="307">
        <v>208</v>
      </c>
      <c r="U50" s="278">
        <v>45</v>
      </c>
      <c r="V50" s="307">
        <v>218</v>
      </c>
      <c r="W50" s="278">
        <v>45</v>
      </c>
      <c r="X50" s="298">
        <v>45</v>
      </c>
      <c r="Y50" s="272">
        <v>55</v>
      </c>
      <c r="Z50" s="298">
        <v>45</v>
      </c>
      <c r="AA50" s="272">
        <v>55</v>
      </c>
      <c r="AB50" s="298">
        <v>45</v>
      </c>
      <c r="AC50" s="272">
        <v>50</v>
      </c>
      <c r="AD50" s="303">
        <v>4.4809999999999999</v>
      </c>
      <c r="AE50" s="272">
        <v>15</v>
      </c>
      <c r="AF50" s="303">
        <v>4.3810000000000002</v>
      </c>
      <c r="AG50" s="272">
        <v>15</v>
      </c>
      <c r="AH50" s="303">
        <v>7.2709999999999999</v>
      </c>
      <c r="AI50" s="272">
        <v>15</v>
      </c>
      <c r="AO50" s="258">
        <v>16</v>
      </c>
      <c r="AP50" s="255">
        <v>10.4</v>
      </c>
      <c r="AQ50" s="259">
        <v>14.15</v>
      </c>
      <c r="AR50" s="255">
        <v>21</v>
      </c>
      <c r="AS50" s="255">
        <v>5.7</v>
      </c>
      <c r="AT50" s="255"/>
      <c r="AU50" s="289">
        <v>5.6</v>
      </c>
      <c r="AV50" s="289">
        <v>4.4800000000000004</v>
      </c>
      <c r="AW50" s="289">
        <v>4.38</v>
      </c>
      <c r="AX50" s="289">
        <v>7.27</v>
      </c>
      <c r="AY50" s="333">
        <v>36</v>
      </c>
      <c r="AZ50" s="255">
        <v>35.5</v>
      </c>
      <c r="BA50" s="255">
        <v>50</v>
      </c>
      <c r="BB50" s="255">
        <v>16</v>
      </c>
      <c r="BC50" s="255">
        <v>16</v>
      </c>
      <c r="BD50" s="259">
        <v>140</v>
      </c>
      <c r="BE50" s="255">
        <v>150</v>
      </c>
      <c r="BF50" s="255">
        <v>160</v>
      </c>
      <c r="BG50" s="255">
        <v>16</v>
      </c>
      <c r="BH50" s="255">
        <v>16</v>
      </c>
      <c r="BI50" s="255">
        <v>16</v>
      </c>
    </row>
    <row r="51" spans="1:61" ht="16.5" thickBot="1" x14ac:dyDescent="0.3">
      <c r="A51" s="181">
        <v>13</v>
      </c>
      <c r="H51" s="307">
        <v>46</v>
      </c>
      <c r="I51" s="278">
        <v>52</v>
      </c>
      <c r="J51" s="307">
        <v>46</v>
      </c>
      <c r="K51" s="278">
        <v>52</v>
      </c>
      <c r="L51" s="264" t="s">
        <v>50</v>
      </c>
      <c r="M51" s="278">
        <v>15</v>
      </c>
      <c r="N51" s="264" t="s">
        <v>53</v>
      </c>
      <c r="O51" s="278">
        <v>15</v>
      </c>
      <c r="P51" s="264" t="s">
        <v>66</v>
      </c>
      <c r="Q51" s="278">
        <v>15</v>
      </c>
      <c r="R51" s="319">
        <v>200</v>
      </c>
      <c r="S51" s="278">
        <v>46</v>
      </c>
      <c r="T51" s="307">
        <v>210</v>
      </c>
      <c r="U51" s="278">
        <v>46</v>
      </c>
      <c r="V51" s="307">
        <v>220</v>
      </c>
      <c r="W51" s="278">
        <v>46</v>
      </c>
      <c r="X51" s="298">
        <v>46</v>
      </c>
      <c r="Y51" s="272">
        <v>56</v>
      </c>
      <c r="Z51" s="298">
        <v>46</v>
      </c>
      <c r="AA51" s="272">
        <v>56</v>
      </c>
      <c r="AB51" s="298">
        <v>46</v>
      </c>
      <c r="AC51" s="272">
        <v>52</v>
      </c>
      <c r="AD51" s="303">
        <v>4.5010000000000003</v>
      </c>
      <c r="AE51" s="272">
        <v>14</v>
      </c>
      <c r="AF51" s="303">
        <v>4.4009999999999998</v>
      </c>
      <c r="AG51" s="272">
        <v>14</v>
      </c>
      <c r="AH51" s="303">
        <v>7.3010000000000002</v>
      </c>
      <c r="AI51" s="272">
        <v>14</v>
      </c>
      <c r="AO51" s="258">
        <v>15</v>
      </c>
      <c r="AP51" s="255">
        <v>10.5</v>
      </c>
      <c r="AQ51" s="259">
        <v>14.3</v>
      </c>
      <c r="AR51" s="255">
        <v>21.15</v>
      </c>
      <c r="AS51" s="334"/>
      <c r="AT51" s="257"/>
      <c r="AU51" s="289"/>
      <c r="AV51" s="289">
        <v>4.5</v>
      </c>
      <c r="AW51" s="289">
        <v>4.4000000000000004</v>
      </c>
      <c r="AX51" s="289">
        <v>7.3</v>
      </c>
      <c r="AY51" s="330">
        <v>36.5</v>
      </c>
      <c r="AZ51" s="257">
        <v>36</v>
      </c>
      <c r="BA51" s="255">
        <v>51</v>
      </c>
      <c r="BB51" s="255">
        <v>15</v>
      </c>
      <c r="BC51" s="255">
        <v>15</v>
      </c>
      <c r="BD51" s="259">
        <v>138</v>
      </c>
      <c r="BE51" s="255">
        <v>148</v>
      </c>
      <c r="BF51" s="255">
        <v>158</v>
      </c>
      <c r="BG51" s="255">
        <v>15</v>
      </c>
      <c r="BH51" s="255">
        <v>15</v>
      </c>
      <c r="BI51" s="255">
        <v>15</v>
      </c>
    </row>
    <row r="52" spans="1:61" ht="16.5" thickBot="1" x14ac:dyDescent="0.3">
      <c r="A52" s="181">
        <v>12</v>
      </c>
      <c r="H52" s="307">
        <v>47</v>
      </c>
      <c r="I52" s="278">
        <v>54</v>
      </c>
      <c r="J52" s="307">
        <v>47</v>
      </c>
      <c r="K52" s="278">
        <v>54</v>
      </c>
      <c r="L52" s="264" t="s">
        <v>83</v>
      </c>
      <c r="M52" s="278">
        <v>14</v>
      </c>
      <c r="N52" s="264" t="s">
        <v>50</v>
      </c>
      <c r="O52" s="278">
        <v>14</v>
      </c>
      <c r="P52" s="264" t="s">
        <v>67</v>
      </c>
      <c r="Q52" s="278">
        <v>14</v>
      </c>
      <c r="R52" s="319">
        <v>202</v>
      </c>
      <c r="S52" s="278">
        <v>47</v>
      </c>
      <c r="T52" s="307">
        <v>212</v>
      </c>
      <c r="U52" s="278">
        <v>47</v>
      </c>
      <c r="V52" s="307">
        <v>222</v>
      </c>
      <c r="W52" s="278">
        <v>47</v>
      </c>
      <c r="X52" s="298">
        <v>47</v>
      </c>
      <c r="Y52" s="272">
        <v>57</v>
      </c>
      <c r="Z52" s="298">
        <v>47</v>
      </c>
      <c r="AA52" s="272">
        <v>57</v>
      </c>
      <c r="AB52" s="298">
        <v>47</v>
      </c>
      <c r="AC52" s="272">
        <v>54</v>
      </c>
      <c r="AD52" s="303">
        <v>4.5209999999999999</v>
      </c>
      <c r="AE52" s="272">
        <v>13</v>
      </c>
      <c r="AF52" s="303">
        <v>4.4210000000000003</v>
      </c>
      <c r="AG52" s="272">
        <v>13</v>
      </c>
      <c r="AH52" s="303">
        <v>7.3310000000000004</v>
      </c>
      <c r="AI52" s="272">
        <v>13</v>
      </c>
      <c r="AO52" s="258">
        <v>14</v>
      </c>
      <c r="AP52" s="255">
        <v>11</v>
      </c>
      <c r="AQ52" s="259">
        <v>14.45</v>
      </c>
      <c r="AR52" s="255">
        <v>21.3</v>
      </c>
      <c r="AS52" s="325"/>
      <c r="AT52" s="255">
        <v>5.7</v>
      </c>
      <c r="AU52" s="289"/>
      <c r="AV52" s="289">
        <v>4.5199999999999996</v>
      </c>
      <c r="AW52" s="289">
        <v>4.42</v>
      </c>
      <c r="AX52" s="289">
        <v>7.33</v>
      </c>
      <c r="AY52" s="333">
        <v>37</v>
      </c>
      <c r="AZ52" s="255">
        <v>36.5</v>
      </c>
      <c r="BA52" s="255">
        <v>52</v>
      </c>
      <c r="BB52" s="255">
        <v>14</v>
      </c>
      <c r="BC52" s="255">
        <v>14</v>
      </c>
      <c r="BD52" s="259">
        <v>136</v>
      </c>
      <c r="BE52" s="255">
        <v>146</v>
      </c>
      <c r="BF52" s="255">
        <v>156</v>
      </c>
      <c r="BG52" s="255">
        <v>14</v>
      </c>
      <c r="BH52" s="255">
        <v>14</v>
      </c>
      <c r="BI52" s="255">
        <v>14</v>
      </c>
    </row>
    <row r="53" spans="1:61" ht="16.5" thickBot="1" x14ac:dyDescent="0.3">
      <c r="A53" s="181">
        <v>11</v>
      </c>
      <c r="H53" s="307">
        <v>48</v>
      </c>
      <c r="I53" s="278">
        <v>56</v>
      </c>
      <c r="J53" s="307">
        <v>48</v>
      </c>
      <c r="K53" s="278">
        <v>56</v>
      </c>
      <c r="L53" s="264" t="s">
        <v>51</v>
      </c>
      <c r="M53" s="278">
        <v>13</v>
      </c>
      <c r="N53" s="264" t="s">
        <v>83</v>
      </c>
      <c r="O53" s="278">
        <v>13</v>
      </c>
      <c r="P53" s="264" t="s">
        <v>68</v>
      </c>
      <c r="Q53" s="278">
        <v>13</v>
      </c>
      <c r="R53" s="319">
        <v>204</v>
      </c>
      <c r="S53" s="278">
        <v>48</v>
      </c>
      <c r="T53" s="307">
        <v>214</v>
      </c>
      <c r="U53" s="278">
        <v>48</v>
      </c>
      <c r="V53" s="307">
        <v>224</v>
      </c>
      <c r="W53" s="278">
        <v>48</v>
      </c>
      <c r="X53" s="298">
        <v>48</v>
      </c>
      <c r="Y53" s="272">
        <v>58</v>
      </c>
      <c r="Z53" s="298">
        <v>48</v>
      </c>
      <c r="AA53" s="272">
        <v>58</v>
      </c>
      <c r="AB53" s="298">
        <v>48</v>
      </c>
      <c r="AC53" s="272">
        <v>56</v>
      </c>
      <c r="AD53" s="303">
        <v>4.5410000000000004</v>
      </c>
      <c r="AE53" s="272">
        <v>12</v>
      </c>
      <c r="AF53" s="303">
        <v>4.4409999999999998</v>
      </c>
      <c r="AG53" s="272">
        <v>12</v>
      </c>
      <c r="AH53" s="303">
        <v>7.3609999999999998</v>
      </c>
      <c r="AI53" s="272">
        <v>12</v>
      </c>
      <c r="AO53" s="258">
        <v>13</v>
      </c>
      <c r="AP53" s="255">
        <v>11.1</v>
      </c>
      <c r="AQ53" s="259">
        <v>15</v>
      </c>
      <c r="AR53" s="255">
        <v>21.45</v>
      </c>
      <c r="AS53" s="255">
        <v>5.8</v>
      </c>
      <c r="AT53" s="334"/>
      <c r="AU53" s="335">
        <v>5.7</v>
      </c>
      <c r="AV53" s="289">
        <v>4.54</v>
      </c>
      <c r="AW53" s="289">
        <v>4.4400000000000004</v>
      </c>
      <c r="AX53" s="289">
        <v>7.36</v>
      </c>
      <c r="AY53" s="330">
        <v>37.5</v>
      </c>
      <c r="AZ53" s="257">
        <v>37</v>
      </c>
      <c r="BA53" s="255">
        <v>53</v>
      </c>
      <c r="BB53" s="255">
        <v>13</v>
      </c>
      <c r="BC53" s="255">
        <v>13</v>
      </c>
      <c r="BD53" s="259">
        <v>134</v>
      </c>
      <c r="BE53" s="255">
        <v>144</v>
      </c>
      <c r="BF53" s="255">
        <v>154</v>
      </c>
      <c r="BG53" s="255">
        <v>13</v>
      </c>
      <c r="BH53" s="255">
        <v>13</v>
      </c>
      <c r="BI53" s="255">
        <v>13</v>
      </c>
    </row>
    <row r="54" spans="1:61" ht="16.5" thickBot="1" x14ac:dyDescent="0.3">
      <c r="A54" s="181">
        <v>10</v>
      </c>
      <c r="H54" s="307">
        <v>49</v>
      </c>
      <c r="I54" s="278">
        <v>58</v>
      </c>
      <c r="J54" s="307">
        <v>49</v>
      </c>
      <c r="K54" s="278">
        <v>58</v>
      </c>
      <c r="L54" s="264" t="s">
        <v>156</v>
      </c>
      <c r="M54" s="278">
        <v>12</v>
      </c>
      <c r="N54" s="264" t="s">
        <v>51</v>
      </c>
      <c r="O54" s="278">
        <v>12</v>
      </c>
      <c r="P54" s="264" t="s">
        <v>69</v>
      </c>
      <c r="Q54" s="278">
        <v>12</v>
      </c>
      <c r="R54" s="319">
        <v>206</v>
      </c>
      <c r="S54" s="278">
        <v>49</v>
      </c>
      <c r="T54" s="307">
        <v>216</v>
      </c>
      <c r="U54" s="278">
        <v>49</v>
      </c>
      <c r="V54" s="307">
        <v>226</v>
      </c>
      <c r="W54" s="278">
        <v>49</v>
      </c>
      <c r="X54" s="298">
        <v>49</v>
      </c>
      <c r="Y54" s="272">
        <v>59</v>
      </c>
      <c r="Z54" s="298">
        <v>49</v>
      </c>
      <c r="AA54" s="272">
        <v>59</v>
      </c>
      <c r="AB54" s="298">
        <v>49</v>
      </c>
      <c r="AC54" s="272">
        <v>58</v>
      </c>
      <c r="AD54" s="303">
        <v>4.5609999999999999</v>
      </c>
      <c r="AE54" s="272">
        <v>11</v>
      </c>
      <c r="AF54" s="303">
        <v>4.4610000000000003</v>
      </c>
      <c r="AG54" s="272">
        <v>11</v>
      </c>
      <c r="AH54" s="303">
        <v>7.391</v>
      </c>
      <c r="AI54" s="272">
        <v>11</v>
      </c>
      <c r="AO54" s="258">
        <v>12</v>
      </c>
      <c r="AP54" s="255">
        <v>11.2</v>
      </c>
      <c r="AQ54" s="259">
        <v>15.15</v>
      </c>
      <c r="AR54" s="255">
        <v>22</v>
      </c>
      <c r="AS54" s="255"/>
      <c r="AT54" s="325"/>
      <c r="AU54" s="334"/>
      <c r="AV54" s="335">
        <v>4.5599999999999996</v>
      </c>
      <c r="AW54" s="289">
        <v>4.46</v>
      </c>
      <c r="AX54" s="289">
        <v>7.39</v>
      </c>
      <c r="AY54" s="333">
        <v>38</v>
      </c>
      <c r="AZ54" s="255">
        <v>37.5</v>
      </c>
      <c r="BA54" s="255">
        <v>54</v>
      </c>
      <c r="BB54" s="255">
        <v>12</v>
      </c>
      <c r="BC54" s="255">
        <v>12</v>
      </c>
      <c r="BD54" s="259">
        <v>132</v>
      </c>
      <c r="BE54" s="255">
        <v>142</v>
      </c>
      <c r="BF54" s="255">
        <v>152</v>
      </c>
      <c r="BG54" s="255">
        <v>12</v>
      </c>
      <c r="BH54" s="255">
        <v>12</v>
      </c>
      <c r="BI54" s="255">
        <v>12</v>
      </c>
    </row>
    <row r="55" spans="1:61" ht="16.5" thickBot="1" x14ac:dyDescent="0.3">
      <c r="A55" s="181">
        <v>9</v>
      </c>
      <c r="H55" s="308">
        <v>50</v>
      </c>
      <c r="I55" s="288">
        <v>60</v>
      </c>
      <c r="J55" s="308">
        <v>50</v>
      </c>
      <c r="K55" s="288">
        <v>60</v>
      </c>
      <c r="L55" s="264" t="s">
        <v>54</v>
      </c>
      <c r="M55" s="278">
        <v>11</v>
      </c>
      <c r="N55" s="264" t="s">
        <v>156</v>
      </c>
      <c r="O55" s="278">
        <v>11</v>
      </c>
      <c r="P55" s="264" t="s">
        <v>70</v>
      </c>
      <c r="Q55" s="278">
        <v>11</v>
      </c>
      <c r="R55" s="319">
        <v>208</v>
      </c>
      <c r="S55" s="278">
        <v>50</v>
      </c>
      <c r="T55" s="307">
        <v>218</v>
      </c>
      <c r="U55" s="278">
        <v>50</v>
      </c>
      <c r="V55" s="307">
        <v>228</v>
      </c>
      <c r="W55" s="278">
        <v>50</v>
      </c>
      <c r="X55" s="298">
        <v>50</v>
      </c>
      <c r="Y55" s="272">
        <v>60</v>
      </c>
      <c r="Z55" s="298">
        <v>50</v>
      </c>
      <c r="AA55" s="272">
        <v>60</v>
      </c>
      <c r="AB55" s="298">
        <v>50</v>
      </c>
      <c r="AC55" s="272">
        <v>60</v>
      </c>
      <c r="AD55" s="303">
        <v>4.5810000000000004</v>
      </c>
      <c r="AE55" s="272">
        <v>10</v>
      </c>
      <c r="AF55" s="303">
        <v>4.4809999999999999</v>
      </c>
      <c r="AG55" s="272">
        <v>10</v>
      </c>
      <c r="AH55" s="303">
        <v>7.4210000000000003</v>
      </c>
      <c r="AI55" s="272">
        <v>10</v>
      </c>
      <c r="AO55" s="258">
        <v>11</v>
      </c>
      <c r="AP55" s="255">
        <v>11.3</v>
      </c>
      <c r="AQ55" s="259">
        <v>15.3</v>
      </c>
      <c r="AR55" s="255">
        <v>22.15</v>
      </c>
      <c r="AS55" s="334"/>
      <c r="AT55" s="257">
        <v>5.8</v>
      </c>
      <c r="AU55" s="333"/>
      <c r="AV55" s="289">
        <v>4.58</v>
      </c>
      <c r="AW55" s="289">
        <v>4.4800000000000004</v>
      </c>
      <c r="AX55" s="289">
        <v>7.42</v>
      </c>
      <c r="AY55" s="330">
        <v>38.5</v>
      </c>
      <c r="AZ55" s="257">
        <v>38</v>
      </c>
      <c r="BA55" s="255">
        <v>55</v>
      </c>
      <c r="BB55" s="255">
        <v>11</v>
      </c>
      <c r="BC55" s="255">
        <v>11</v>
      </c>
      <c r="BD55" s="259">
        <v>130</v>
      </c>
      <c r="BE55" s="255">
        <v>140</v>
      </c>
      <c r="BF55" s="255">
        <v>150</v>
      </c>
      <c r="BG55" s="255">
        <v>11</v>
      </c>
      <c r="BH55" s="255">
        <v>11</v>
      </c>
      <c r="BI55" s="255">
        <v>11</v>
      </c>
    </row>
    <row r="56" spans="1:61" ht="19.5" thickBot="1" x14ac:dyDescent="0.3">
      <c r="A56" s="181">
        <v>8</v>
      </c>
      <c r="L56" s="264" t="s">
        <v>53</v>
      </c>
      <c r="M56" s="278">
        <v>10</v>
      </c>
      <c r="N56" s="264" t="s">
        <v>54</v>
      </c>
      <c r="O56" s="278">
        <v>10</v>
      </c>
      <c r="P56" s="264" t="s">
        <v>71</v>
      </c>
      <c r="Q56" s="278">
        <v>10</v>
      </c>
      <c r="R56" s="319">
        <v>210</v>
      </c>
      <c r="S56" s="278">
        <v>51</v>
      </c>
      <c r="T56" s="307">
        <v>220</v>
      </c>
      <c r="U56" s="278">
        <v>51</v>
      </c>
      <c r="V56" s="307">
        <v>230</v>
      </c>
      <c r="W56" s="278">
        <v>51</v>
      </c>
      <c r="X56" s="311">
        <v>100</v>
      </c>
      <c r="Y56" s="312">
        <v>60</v>
      </c>
      <c r="Z56" s="309">
        <v>100</v>
      </c>
      <c r="AA56" s="310">
        <v>60</v>
      </c>
      <c r="AB56" s="309">
        <v>100</v>
      </c>
      <c r="AC56" s="310">
        <v>60</v>
      </c>
      <c r="AD56" s="303">
        <v>5.0010000000000003</v>
      </c>
      <c r="AE56" s="272">
        <v>9</v>
      </c>
      <c r="AF56" s="303">
        <v>4.5010000000000003</v>
      </c>
      <c r="AG56" s="272">
        <v>9</v>
      </c>
      <c r="AH56" s="303">
        <v>7.4509999999999996</v>
      </c>
      <c r="AI56" s="272">
        <v>9</v>
      </c>
      <c r="AO56" s="258">
        <v>10</v>
      </c>
      <c r="AP56" s="255">
        <v>11.4</v>
      </c>
      <c r="AQ56" s="259">
        <v>15.45</v>
      </c>
      <c r="AR56" s="255">
        <v>22.3</v>
      </c>
      <c r="AS56" s="325">
        <v>5.9</v>
      </c>
      <c r="AT56" s="255"/>
      <c r="AU56" s="289">
        <v>5.8</v>
      </c>
      <c r="AV56" s="289">
        <v>5</v>
      </c>
      <c r="AW56" s="289">
        <v>4.5</v>
      </c>
      <c r="AX56" s="289">
        <v>7.45</v>
      </c>
      <c r="AY56" s="333">
        <v>39</v>
      </c>
      <c r="AZ56" s="255">
        <v>38.5</v>
      </c>
      <c r="BA56" s="255">
        <v>56</v>
      </c>
      <c r="BB56" s="255">
        <v>10</v>
      </c>
      <c r="BC56" s="255">
        <v>10</v>
      </c>
      <c r="BD56" s="259">
        <v>128</v>
      </c>
      <c r="BE56" s="255">
        <v>138</v>
      </c>
      <c r="BF56" s="255">
        <v>148</v>
      </c>
      <c r="BG56" s="255">
        <v>10</v>
      </c>
      <c r="BH56" s="255">
        <v>10</v>
      </c>
      <c r="BI56" s="255">
        <v>10</v>
      </c>
    </row>
    <row r="57" spans="1:61" ht="16.5" thickBot="1" x14ac:dyDescent="0.3">
      <c r="A57" s="181">
        <v>7</v>
      </c>
      <c r="L57" s="264" t="s">
        <v>55</v>
      </c>
      <c r="M57" s="278">
        <v>9</v>
      </c>
      <c r="N57" s="264" t="s">
        <v>157</v>
      </c>
      <c r="O57" s="278">
        <v>9</v>
      </c>
      <c r="P57" s="264" t="s">
        <v>72</v>
      </c>
      <c r="Q57" s="278">
        <v>9</v>
      </c>
      <c r="R57" s="319">
        <v>212</v>
      </c>
      <c r="S57" s="278">
        <v>52</v>
      </c>
      <c r="T57" s="307">
        <v>222</v>
      </c>
      <c r="U57" s="278">
        <v>52</v>
      </c>
      <c r="V57" s="307">
        <v>232</v>
      </c>
      <c r="W57" s="278">
        <v>52</v>
      </c>
      <c r="AD57" s="303">
        <v>5.0209999999999999</v>
      </c>
      <c r="AE57" s="272">
        <v>8</v>
      </c>
      <c r="AF57" s="303">
        <v>4.5209999999999999</v>
      </c>
      <c r="AG57" s="272">
        <v>8</v>
      </c>
      <c r="AH57" s="303">
        <v>7.4809999999999999</v>
      </c>
      <c r="AI57" s="272">
        <v>8</v>
      </c>
      <c r="AO57" s="258">
        <v>9</v>
      </c>
      <c r="AP57" s="255">
        <v>11.5</v>
      </c>
      <c r="AQ57" s="259">
        <v>16</v>
      </c>
      <c r="AR57" s="255">
        <v>22.45</v>
      </c>
      <c r="AS57" s="255"/>
      <c r="AT57" s="337"/>
      <c r="AU57" s="335"/>
      <c r="AV57" s="289">
        <v>5.0199999999999996</v>
      </c>
      <c r="AW57" s="289">
        <v>4.5199999999999996</v>
      </c>
      <c r="AX57" s="289">
        <v>7.48</v>
      </c>
      <c r="AY57" s="256">
        <v>39.5</v>
      </c>
      <c r="AZ57" s="257">
        <v>39</v>
      </c>
      <c r="BA57" s="255">
        <v>57</v>
      </c>
      <c r="BB57" s="255">
        <v>9</v>
      </c>
      <c r="BC57" s="255">
        <v>9</v>
      </c>
      <c r="BD57" s="259">
        <v>126</v>
      </c>
      <c r="BE57" s="255">
        <v>136</v>
      </c>
      <c r="BF57" s="255">
        <v>146</v>
      </c>
      <c r="BG57" s="255">
        <v>9</v>
      </c>
      <c r="BH57" s="255">
        <v>9</v>
      </c>
      <c r="BI57" s="255">
        <v>9</v>
      </c>
    </row>
    <row r="58" spans="1:61" ht="16.5" thickBot="1" x14ac:dyDescent="0.3">
      <c r="A58" s="181">
        <v>6</v>
      </c>
      <c r="L58" s="264" t="s">
        <v>158</v>
      </c>
      <c r="M58" s="278">
        <v>8</v>
      </c>
      <c r="N58" s="264" t="s">
        <v>55</v>
      </c>
      <c r="O58" s="278">
        <v>8</v>
      </c>
      <c r="P58" s="264" t="s">
        <v>73</v>
      </c>
      <c r="Q58" s="278">
        <v>8</v>
      </c>
      <c r="R58" s="319">
        <v>213</v>
      </c>
      <c r="S58" s="278">
        <v>53</v>
      </c>
      <c r="T58" s="307">
        <v>223</v>
      </c>
      <c r="U58" s="278">
        <v>53</v>
      </c>
      <c r="V58" s="307">
        <v>233</v>
      </c>
      <c r="W58" s="278">
        <v>53</v>
      </c>
      <c r="AD58" s="303">
        <v>5.0410000000000004</v>
      </c>
      <c r="AE58" s="272">
        <v>7</v>
      </c>
      <c r="AF58" s="303">
        <v>4.5410000000000004</v>
      </c>
      <c r="AG58" s="272">
        <v>7</v>
      </c>
      <c r="AH58" s="303">
        <v>7.5110000000000001</v>
      </c>
      <c r="AI58" s="272">
        <v>7</v>
      </c>
      <c r="AO58" s="258">
        <v>8</v>
      </c>
      <c r="AP58" s="255">
        <v>12</v>
      </c>
      <c r="AQ58" s="259">
        <v>16.149999999999999</v>
      </c>
      <c r="AR58" s="255">
        <v>23</v>
      </c>
      <c r="AS58" s="336"/>
      <c r="AT58" s="255">
        <v>5.9</v>
      </c>
      <c r="AU58" s="336"/>
      <c r="AV58" s="289">
        <v>5.04</v>
      </c>
      <c r="AW58" s="289">
        <v>4.54</v>
      </c>
      <c r="AX58" s="289">
        <v>7.51</v>
      </c>
      <c r="AY58" s="289">
        <v>40</v>
      </c>
      <c r="AZ58" s="255">
        <v>39.5</v>
      </c>
      <c r="BA58" s="255">
        <v>58</v>
      </c>
      <c r="BB58" s="255">
        <v>8</v>
      </c>
      <c r="BC58" s="255">
        <v>8</v>
      </c>
      <c r="BD58" s="259">
        <v>124</v>
      </c>
      <c r="BE58" s="255">
        <v>134</v>
      </c>
      <c r="BF58" s="255">
        <v>144</v>
      </c>
      <c r="BG58" s="255">
        <v>8</v>
      </c>
      <c r="BH58" s="255">
        <v>8</v>
      </c>
      <c r="BI58" s="255">
        <v>8</v>
      </c>
    </row>
    <row r="59" spans="1:61" ht="16.5" thickBot="1" x14ac:dyDescent="0.3">
      <c r="A59" s="181">
        <v>5</v>
      </c>
      <c r="L59" s="264" t="s">
        <v>56</v>
      </c>
      <c r="M59" s="278">
        <v>7</v>
      </c>
      <c r="N59" s="264" t="s">
        <v>158</v>
      </c>
      <c r="O59" s="278">
        <v>7</v>
      </c>
      <c r="P59" s="264" t="s">
        <v>74</v>
      </c>
      <c r="Q59" s="278">
        <v>7</v>
      </c>
      <c r="R59" s="319">
        <v>214</v>
      </c>
      <c r="S59" s="278">
        <v>54</v>
      </c>
      <c r="T59" s="307">
        <v>224</v>
      </c>
      <c r="U59" s="278">
        <v>54</v>
      </c>
      <c r="V59" s="307">
        <v>234</v>
      </c>
      <c r="W59" s="278">
        <v>54</v>
      </c>
      <c r="AD59" s="303">
        <v>5.0609999999999999</v>
      </c>
      <c r="AE59" s="272">
        <v>6</v>
      </c>
      <c r="AF59" s="303">
        <v>4.5609999999999999</v>
      </c>
      <c r="AG59" s="272">
        <v>6</v>
      </c>
      <c r="AH59" s="303">
        <v>7.5410000000000004</v>
      </c>
      <c r="AI59" s="272">
        <v>6</v>
      </c>
      <c r="AO59" s="258">
        <v>7</v>
      </c>
      <c r="AP59" s="255">
        <v>12.1</v>
      </c>
      <c r="AQ59" s="259">
        <v>16.3</v>
      </c>
      <c r="AR59" s="255">
        <v>23.15</v>
      </c>
      <c r="AS59" s="255">
        <v>6</v>
      </c>
      <c r="AT59" s="336"/>
      <c r="AU59" s="289">
        <v>5.9</v>
      </c>
      <c r="AV59" s="289">
        <v>5.0599999999999996</v>
      </c>
      <c r="AW59" s="289">
        <v>4.5599999999999996</v>
      </c>
      <c r="AX59" s="289">
        <v>7.54</v>
      </c>
      <c r="AY59" s="255">
        <v>40.5</v>
      </c>
      <c r="AZ59" s="255">
        <v>40</v>
      </c>
      <c r="BA59" s="255">
        <v>59</v>
      </c>
      <c r="BB59" s="255">
        <v>7</v>
      </c>
      <c r="BC59" s="255">
        <v>7</v>
      </c>
      <c r="BD59" s="259">
        <v>122</v>
      </c>
      <c r="BE59" s="255">
        <v>132</v>
      </c>
      <c r="BF59" s="255">
        <v>142</v>
      </c>
      <c r="BG59" s="255">
        <v>7</v>
      </c>
      <c r="BH59" s="255">
        <v>7</v>
      </c>
      <c r="BI59" s="255">
        <v>7</v>
      </c>
    </row>
    <row r="60" spans="1:61" ht="16.5" thickBot="1" x14ac:dyDescent="0.3">
      <c r="A60" s="181">
        <v>4</v>
      </c>
      <c r="L60" s="264" t="s">
        <v>159</v>
      </c>
      <c r="M60" s="278">
        <v>6</v>
      </c>
      <c r="N60" s="264" t="s">
        <v>56</v>
      </c>
      <c r="O60" s="278">
        <v>6</v>
      </c>
      <c r="P60" s="264" t="s">
        <v>75</v>
      </c>
      <c r="Q60" s="278">
        <v>6</v>
      </c>
      <c r="R60" s="319">
        <v>215</v>
      </c>
      <c r="S60" s="278">
        <v>55</v>
      </c>
      <c r="T60" s="307">
        <v>225</v>
      </c>
      <c r="U60" s="278">
        <v>55</v>
      </c>
      <c r="V60" s="307">
        <v>235</v>
      </c>
      <c r="W60" s="278">
        <v>55</v>
      </c>
      <c r="AD60" s="303">
        <v>5.0810000000000004</v>
      </c>
      <c r="AE60" s="272">
        <v>5</v>
      </c>
      <c r="AF60" s="303">
        <v>4.5810000000000004</v>
      </c>
      <c r="AG60" s="272">
        <v>5</v>
      </c>
      <c r="AH60" s="303">
        <v>7.5709999999999997</v>
      </c>
      <c r="AI60" s="272">
        <v>5</v>
      </c>
      <c r="AO60" s="258">
        <v>6</v>
      </c>
      <c r="AP60" s="255">
        <v>12.2</v>
      </c>
      <c r="AQ60" s="259">
        <v>16.45</v>
      </c>
      <c r="AR60" s="255">
        <v>23.3</v>
      </c>
      <c r="AS60" s="334"/>
      <c r="AT60" s="257"/>
      <c r="AU60" s="289"/>
      <c r="AV60" s="289">
        <v>5.08</v>
      </c>
      <c r="AW60" s="289">
        <v>4.58</v>
      </c>
      <c r="AX60" s="289">
        <v>7.57</v>
      </c>
      <c r="AY60" s="289">
        <v>41</v>
      </c>
      <c r="AZ60" s="255">
        <v>40.5</v>
      </c>
      <c r="BA60" s="255" t="s">
        <v>43</v>
      </c>
      <c r="BB60" s="255">
        <v>6</v>
      </c>
      <c r="BC60" s="255">
        <v>6</v>
      </c>
      <c r="BD60" s="259">
        <v>120</v>
      </c>
      <c r="BE60" s="255">
        <v>130</v>
      </c>
      <c r="BF60" s="255">
        <v>140</v>
      </c>
      <c r="BG60" s="255">
        <v>6</v>
      </c>
      <c r="BH60" s="255">
        <v>6</v>
      </c>
      <c r="BI60" s="255">
        <v>6</v>
      </c>
    </row>
    <row r="61" spans="1:61" ht="16.5" thickBot="1" x14ac:dyDescent="0.3">
      <c r="A61" s="181">
        <v>3</v>
      </c>
      <c r="L61" s="264" t="s">
        <v>57</v>
      </c>
      <c r="M61" s="278">
        <v>5</v>
      </c>
      <c r="N61" s="264" t="s">
        <v>159</v>
      </c>
      <c r="O61" s="278">
        <v>5</v>
      </c>
      <c r="P61" s="264" t="s">
        <v>76</v>
      </c>
      <c r="Q61" s="278">
        <v>5</v>
      </c>
      <c r="R61" s="319">
        <v>216</v>
      </c>
      <c r="S61" s="278">
        <v>56</v>
      </c>
      <c r="T61" s="307">
        <v>226</v>
      </c>
      <c r="U61" s="278">
        <v>56</v>
      </c>
      <c r="V61" s="307">
        <v>236</v>
      </c>
      <c r="W61" s="278">
        <v>56</v>
      </c>
      <c r="AD61" s="303">
        <v>5.101</v>
      </c>
      <c r="AE61" s="272">
        <v>4</v>
      </c>
      <c r="AF61" s="303">
        <v>5.0010000000000003</v>
      </c>
      <c r="AG61" s="272">
        <v>4</v>
      </c>
      <c r="AH61" s="303">
        <v>8.0009999999999994</v>
      </c>
      <c r="AI61" s="272">
        <v>4</v>
      </c>
      <c r="AO61" s="258">
        <v>5</v>
      </c>
      <c r="AP61" s="255">
        <v>12.3</v>
      </c>
      <c r="AQ61" s="259">
        <v>17</v>
      </c>
      <c r="AR61" s="255">
        <v>23.45</v>
      </c>
      <c r="AS61" s="325">
        <v>6.1</v>
      </c>
      <c r="AT61" s="330">
        <v>6</v>
      </c>
      <c r="AU61" s="335"/>
      <c r="AV61" s="289">
        <v>5.0999999999999996</v>
      </c>
      <c r="AW61" s="289">
        <v>5</v>
      </c>
      <c r="AX61" s="289">
        <v>8</v>
      </c>
      <c r="AY61" s="330">
        <v>41.5</v>
      </c>
      <c r="AZ61" s="257">
        <v>41</v>
      </c>
      <c r="BA61" s="255" t="s">
        <v>44</v>
      </c>
      <c r="BB61" s="255">
        <v>5</v>
      </c>
      <c r="BC61" s="255">
        <v>5</v>
      </c>
      <c r="BD61" s="259">
        <v>118</v>
      </c>
      <c r="BE61" s="255">
        <v>128</v>
      </c>
      <c r="BF61" s="255">
        <v>138</v>
      </c>
      <c r="BG61" s="255">
        <v>5</v>
      </c>
      <c r="BH61" s="255">
        <v>5</v>
      </c>
      <c r="BI61" s="255">
        <v>5</v>
      </c>
    </row>
    <row r="62" spans="1:61" ht="16.5" thickBot="1" x14ac:dyDescent="0.3">
      <c r="A62" s="181">
        <v>2</v>
      </c>
      <c r="L62" s="264" t="s">
        <v>160</v>
      </c>
      <c r="M62" s="278">
        <v>4</v>
      </c>
      <c r="N62" s="264" t="s">
        <v>57</v>
      </c>
      <c r="O62" s="278">
        <v>4</v>
      </c>
      <c r="P62" s="264" t="s">
        <v>77</v>
      </c>
      <c r="Q62" s="278">
        <v>4</v>
      </c>
      <c r="R62" s="319">
        <v>217</v>
      </c>
      <c r="S62" s="278">
        <v>57</v>
      </c>
      <c r="T62" s="307">
        <v>227</v>
      </c>
      <c r="U62" s="278">
        <v>57</v>
      </c>
      <c r="V62" s="307">
        <v>237</v>
      </c>
      <c r="W62" s="278">
        <v>57</v>
      </c>
      <c r="AD62" s="303">
        <v>5.1210000000000004</v>
      </c>
      <c r="AE62" s="272">
        <v>3</v>
      </c>
      <c r="AF62" s="303">
        <v>5.0209999999999999</v>
      </c>
      <c r="AG62" s="272">
        <v>3</v>
      </c>
      <c r="AH62" s="303">
        <v>8.0310000000000006</v>
      </c>
      <c r="AI62" s="272">
        <v>3</v>
      </c>
      <c r="AO62" s="258">
        <v>4</v>
      </c>
      <c r="AP62" s="255">
        <v>12.4</v>
      </c>
      <c r="AQ62" s="259">
        <v>17.149999999999999</v>
      </c>
      <c r="AR62" s="255">
        <v>24</v>
      </c>
      <c r="AS62" s="255"/>
      <c r="AT62" s="325"/>
      <c r="AU62" s="330">
        <v>6</v>
      </c>
      <c r="AV62" s="335">
        <v>5.12</v>
      </c>
      <c r="AW62" s="289">
        <v>5.0199999999999996</v>
      </c>
      <c r="AX62" s="289">
        <v>8.0299999999999994</v>
      </c>
      <c r="AY62" s="333">
        <v>42</v>
      </c>
      <c r="AZ62" s="255">
        <v>41.5</v>
      </c>
      <c r="BA62" s="255" t="s">
        <v>45</v>
      </c>
      <c r="BB62" s="255">
        <v>4</v>
      </c>
      <c r="BC62" s="255">
        <v>4</v>
      </c>
      <c r="BD62" s="259">
        <v>116</v>
      </c>
      <c r="BE62" s="255">
        <v>126</v>
      </c>
      <c r="BF62" s="255">
        <v>136</v>
      </c>
      <c r="BG62" s="255">
        <v>4</v>
      </c>
      <c r="BH62" s="255">
        <v>4</v>
      </c>
      <c r="BI62" s="255">
        <v>4</v>
      </c>
    </row>
    <row r="63" spans="1:61" ht="16.5" thickBot="1" x14ac:dyDescent="0.3">
      <c r="A63" s="181">
        <v>1</v>
      </c>
      <c r="L63" s="264" t="s">
        <v>58</v>
      </c>
      <c r="M63" s="278">
        <v>3</v>
      </c>
      <c r="N63" s="264" t="s">
        <v>160</v>
      </c>
      <c r="O63" s="278">
        <v>3</v>
      </c>
      <c r="P63" s="264" t="s">
        <v>78</v>
      </c>
      <c r="Q63" s="278">
        <v>3</v>
      </c>
      <c r="R63" s="319">
        <v>218</v>
      </c>
      <c r="S63" s="278">
        <v>58</v>
      </c>
      <c r="T63" s="307">
        <v>228</v>
      </c>
      <c r="U63" s="278">
        <v>58</v>
      </c>
      <c r="V63" s="307">
        <v>238</v>
      </c>
      <c r="W63" s="278">
        <v>58</v>
      </c>
      <c r="AD63" s="303">
        <v>5.141</v>
      </c>
      <c r="AE63" s="272">
        <v>2</v>
      </c>
      <c r="AF63" s="303">
        <v>5.0410000000000004</v>
      </c>
      <c r="AG63" s="272">
        <v>2</v>
      </c>
      <c r="AH63" s="303">
        <v>8.0609999999999999</v>
      </c>
      <c r="AI63" s="272">
        <v>2</v>
      </c>
      <c r="AO63" s="258">
        <v>3</v>
      </c>
      <c r="AP63" s="255">
        <v>12.5</v>
      </c>
      <c r="AQ63" s="259">
        <v>17.3</v>
      </c>
      <c r="AR63" s="255">
        <v>25</v>
      </c>
      <c r="AS63" s="255">
        <v>6.2</v>
      </c>
      <c r="AT63" s="255">
        <v>6.1</v>
      </c>
      <c r="AU63" s="333"/>
      <c r="AV63" s="289">
        <v>5.14</v>
      </c>
      <c r="AW63" s="289">
        <v>5.04</v>
      </c>
      <c r="AX63" s="289">
        <v>8.06</v>
      </c>
      <c r="AY63" s="289">
        <v>43</v>
      </c>
      <c r="AZ63" s="255">
        <v>42</v>
      </c>
      <c r="BA63" s="255" t="s">
        <v>46</v>
      </c>
      <c r="BB63" s="255">
        <v>3</v>
      </c>
      <c r="BC63" s="255">
        <v>3</v>
      </c>
      <c r="BD63" s="259">
        <v>114</v>
      </c>
      <c r="BE63" s="255">
        <v>124</v>
      </c>
      <c r="BF63" s="255">
        <v>134</v>
      </c>
      <c r="BG63" s="255">
        <v>3</v>
      </c>
      <c r="BH63" s="255">
        <v>3</v>
      </c>
      <c r="BI63" s="255">
        <v>3</v>
      </c>
    </row>
    <row r="64" spans="1:61" ht="16.5" thickBot="1" x14ac:dyDescent="0.3">
      <c r="L64" s="264" t="s">
        <v>59</v>
      </c>
      <c r="M64" s="278">
        <v>2</v>
      </c>
      <c r="N64" s="264" t="s">
        <v>58</v>
      </c>
      <c r="O64" s="278">
        <v>2</v>
      </c>
      <c r="P64" s="264" t="s">
        <v>79</v>
      </c>
      <c r="Q64" s="278">
        <v>2</v>
      </c>
      <c r="R64" s="319">
        <v>219</v>
      </c>
      <c r="S64" s="278">
        <v>59</v>
      </c>
      <c r="T64" s="307">
        <v>229</v>
      </c>
      <c r="U64" s="278">
        <v>59</v>
      </c>
      <c r="V64" s="307">
        <v>239</v>
      </c>
      <c r="W64" s="278">
        <v>59</v>
      </c>
      <c r="AD64" s="303">
        <v>5.1609999999999996</v>
      </c>
      <c r="AE64" s="272">
        <v>1</v>
      </c>
      <c r="AF64" s="303">
        <v>5.0609999999999999</v>
      </c>
      <c r="AG64" s="272">
        <v>1</v>
      </c>
      <c r="AH64" s="303">
        <v>8.0909999999999993</v>
      </c>
      <c r="AI64" s="272">
        <v>1</v>
      </c>
      <c r="AO64" s="258">
        <v>2</v>
      </c>
      <c r="AP64" s="255">
        <v>13</v>
      </c>
      <c r="AQ64" s="259">
        <v>17.45</v>
      </c>
      <c r="AR64" s="255">
        <v>26</v>
      </c>
      <c r="AS64" s="337"/>
      <c r="AT64" s="257"/>
      <c r="AU64" s="289"/>
      <c r="AV64" s="289">
        <v>5.16</v>
      </c>
      <c r="AW64" s="289">
        <v>5.0599999999999996</v>
      </c>
      <c r="AX64" s="289">
        <v>8.09</v>
      </c>
      <c r="AY64" s="289">
        <v>44</v>
      </c>
      <c r="AZ64" s="255">
        <v>42.5</v>
      </c>
      <c r="BA64" s="255" t="s">
        <v>47</v>
      </c>
      <c r="BB64" s="255">
        <v>2</v>
      </c>
      <c r="BC64" s="255">
        <v>2</v>
      </c>
      <c r="BD64" s="259">
        <v>112</v>
      </c>
      <c r="BE64" s="255">
        <v>122</v>
      </c>
      <c r="BF64" s="255">
        <v>132</v>
      </c>
      <c r="BG64" s="255">
        <v>2</v>
      </c>
      <c r="BH64" s="255">
        <v>2</v>
      </c>
      <c r="BI64" s="255">
        <v>2</v>
      </c>
    </row>
    <row r="65" spans="1:61" ht="16.5" thickBot="1" x14ac:dyDescent="0.3">
      <c r="L65" s="264" t="s">
        <v>60</v>
      </c>
      <c r="M65" s="288">
        <v>1</v>
      </c>
      <c r="N65" s="264" t="s">
        <v>162</v>
      </c>
      <c r="O65" s="288">
        <v>1</v>
      </c>
      <c r="P65" s="264" t="s">
        <v>165</v>
      </c>
      <c r="Q65" s="288">
        <v>1</v>
      </c>
      <c r="R65" s="319">
        <v>220</v>
      </c>
      <c r="S65" s="288">
        <v>60</v>
      </c>
      <c r="T65" s="308">
        <v>230</v>
      </c>
      <c r="U65" s="288">
        <v>60</v>
      </c>
      <c r="V65" s="308">
        <v>240</v>
      </c>
      <c r="W65" s="288">
        <v>60</v>
      </c>
      <c r="AD65" s="303">
        <v>5.181</v>
      </c>
      <c r="AE65" s="302">
        <v>0</v>
      </c>
      <c r="AF65" s="303">
        <v>5.0810000000000004</v>
      </c>
      <c r="AG65" s="302">
        <v>0</v>
      </c>
      <c r="AH65" s="303">
        <v>8.1210000000000004</v>
      </c>
      <c r="AI65" s="288">
        <v>0</v>
      </c>
      <c r="AO65" s="258">
        <v>1</v>
      </c>
      <c r="AP65" s="255">
        <v>13.1</v>
      </c>
      <c r="AQ65" s="259">
        <v>18</v>
      </c>
      <c r="AR65" s="255">
        <v>27</v>
      </c>
      <c r="AS65" s="255">
        <v>6.3</v>
      </c>
      <c r="AT65" s="255">
        <v>6.2</v>
      </c>
      <c r="AU65" s="289">
        <v>6.1</v>
      </c>
      <c r="AV65" s="289">
        <v>5.18</v>
      </c>
      <c r="AW65" s="289">
        <v>5.08</v>
      </c>
      <c r="AX65" s="289">
        <v>8.1199999999999992</v>
      </c>
      <c r="AY65" s="289">
        <v>45</v>
      </c>
      <c r="AZ65" s="255">
        <v>43</v>
      </c>
      <c r="BA65" s="255" t="s">
        <v>107</v>
      </c>
      <c r="BB65" s="255">
        <v>1</v>
      </c>
      <c r="BC65" s="255">
        <v>1</v>
      </c>
      <c r="BD65" s="259">
        <v>110</v>
      </c>
      <c r="BE65" s="255">
        <v>120</v>
      </c>
      <c r="BF65" s="255">
        <v>130</v>
      </c>
      <c r="BG65" s="255">
        <v>1</v>
      </c>
      <c r="BH65" s="255">
        <v>1</v>
      </c>
      <c r="BI65" s="255">
        <v>1</v>
      </c>
    </row>
    <row r="66" spans="1:61" ht="16.5" thickBot="1" x14ac:dyDescent="0.3">
      <c r="L66" s="323" t="s">
        <v>61</v>
      </c>
      <c r="M66" s="322">
        <v>0</v>
      </c>
      <c r="N66" s="324" t="s">
        <v>59</v>
      </c>
      <c r="O66" s="322">
        <v>0</v>
      </c>
      <c r="P66" s="324" t="s">
        <v>166</v>
      </c>
      <c r="Q66" s="322">
        <v>0</v>
      </c>
      <c r="R66" s="308">
        <v>400</v>
      </c>
      <c r="S66" s="320">
        <v>60</v>
      </c>
      <c r="T66" s="321">
        <v>400</v>
      </c>
      <c r="U66" s="322">
        <v>60</v>
      </c>
      <c r="V66" s="321">
        <v>400</v>
      </c>
      <c r="W66" s="322">
        <v>60</v>
      </c>
    </row>
    <row r="67" spans="1:61" ht="16.5" thickBot="1" x14ac:dyDescent="0.3">
      <c r="L67" t="s">
        <v>178</v>
      </c>
      <c r="N67" t="s">
        <v>179</v>
      </c>
      <c r="P67" t="s">
        <v>180</v>
      </c>
      <c r="R67" s="219"/>
    </row>
    <row r="70" spans="1:61" x14ac:dyDescent="0.25">
      <c r="B70" s="191"/>
    </row>
    <row r="71" spans="1:61" ht="16.5" thickBot="1" x14ac:dyDescent="0.3">
      <c r="A71" s="258">
        <v>60</v>
      </c>
      <c r="J71" s="201"/>
      <c r="AD71" s="258"/>
      <c r="AF71" s="258"/>
      <c r="AG71" s="261"/>
      <c r="AH71" s="258"/>
      <c r="AI71" s="261"/>
    </row>
    <row r="72" spans="1:61" ht="16.5" thickBot="1" x14ac:dyDescent="0.3">
      <c r="A72" s="258">
        <v>59</v>
      </c>
      <c r="I72" s="260" t="s">
        <v>104</v>
      </c>
      <c r="J72" s="260" t="s">
        <v>105</v>
      </c>
      <c r="AD72" s="258"/>
      <c r="AF72" s="258"/>
      <c r="AG72" s="261"/>
      <c r="AH72" s="258"/>
      <c r="AI72" s="261"/>
    </row>
    <row r="73" spans="1:61" ht="16.5" thickBot="1" x14ac:dyDescent="0.3">
      <c r="A73" s="258">
        <v>58</v>
      </c>
      <c r="S73" s="255">
        <v>230</v>
      </c>
      <c r="T73" s="255">
        <v>240</v>
      </c>
      <c r="AF73" s="258"/>
      <c r="AG73" s="261"/>
      <c r="AH73" s="258"/>
      <c r="AI73" s="261"/>
      <c r="AM73" s="258"/>
      <c r="AN73" s="255"/>
    </row>
    <row r="74" spans="1:61" ht="16.5" thickBot="1" x14ac:dyDescent="0.3">
      <c r="A74" s="258">
        <v>57</v>
      </c>
      <c r="H74" s="181"/>
      <c r="I74" s="298"/>
      <c r="J74" s="298"/>
      <c r="O74" s="201"/>
      <c r="P74" s="181"/>
      <c r="S74" s="255">
        <v>229</v>
      </c>
      <c r="T74" s="255">
        <v>239</v>
      </c>
      <c r="AC74" s="258"/>
      <c r="AD74" s="255"/>
      <c r="AF74" s="258"/>
      <c r="AG74" s="261"/>
      <c r="AH74" s="258"/>
      <c r="AI74" s="261"/>
    </row>
    <row r="75" spans="1:61" ht="16.5" thickBot="1" x14ac:dyDescent="0.3">
      <c r="A75" s="258">
        <v>56</v>
      </c>
      <c r="S75" s="255">
        <v>228</v>
      </c>
      <c r="T75" s="255">
        <v>238</v>
      </c>
      <c r="AF75" s="258"/>
      <c r="AG75" s="261"/>
      <c r="AH75" s="258"/>
      <c r="AI75" s="261"/>
      <c r="AM75" s="258"/>
      <c r="AN75" s="255"/>
    </row>
    <row r="76" spans="1:61" ht="16.5" thickBot="1" x14ac:dyDescent="0.3">
      <c r="A76" s="258">
        <v>55</v>
      </c>
      <c r="H76" s="181"/>
      <c r="I76" s="298"/>
      <c r="J76" s="298"/>
      <c r="O76" s="201"/>
      <c r="P76" s="181"/>
      <c r="S76" s="255">
        <v>227</v>
      </c>
      <c r="T76" s="255">
        <v>237</v>
      </c>
      <c r="AC76" s="258"/>
      <c r="AD76" s="255"/>
      <c r="AF76" s="258"/>
      <c r="AG76" s="261"/>
      <c r="AH76" s="258"/>
      <c r="AI76" s="261"/>
    </row>
    <row r="77" spans="1:61" ht="16.5" thickBot="1" x14ac:dyDescent="0.3">
      <c r="A77" s="258">
        <v>54</v>
      </c>
      <c r="S77" s="255">
        <v>226</v>
      </c>
      <c r="T77" s="255">
        <v>236</v>
      </c>
      <c r="AF77" s="258"/>
      <c r="AG77" s="261"/>
      <c r="AH77" s="258"/>
      <c r="AI77" s="261"/>
      <c r="AM77" s="258"/>
      <c r="AN77" s="255"/>
    </row>
    <row r="78" spans="1:61" ht="16.5" thickBot="1" x14ac:dyDescent="0.3">
      <c r="A78" s="258">
        <v>53</v>
      </c>
      <c r="H78" s="181"/>
      <c r="I78" s="298"/>
      <c r="J78" s="298"/>
      <c r="O78" s="201"/>
      <c r="P78" s="181"/>
      <c r="S78" s="255">
        <v>225</v>
      </c>
      <c r="T78" s="255">
        <v>235</v>
      </c>
      <c r="AC78" s="258"/>
      <c r="AD78" s="255"/>
      <c r="AF78" s="258"/>
      <c r="AG78" s="261"/>
      <c r="AH78" s="258"/>
      <c r="AI78" s="261"/>
    </row>
    <row r="79" spans="1:61" ht="16.5" thickBot="1" x14ac:dyDescent="0.3">
      <c r="A79" s="258">
        <v>52</v>
      </c>
      <c r="S79" s="255">
        <v>224</v>
      </c>
      <c r="T79" s="255">
        <v>234</v>
      </c>
      <c r="AF79" s="258"/>
      <c r="AG79" s="261"/>
      <c r="AH79" s="258"/>
      <c r="AI79" s="261"/>
      <c r="AM79" s="258"/>
      <c r="AN79" s="255"/>
    </row>
    <row r="80" spans="1:61" ht="16.5" thickBot="1" x14ac:dyDescent="0.3">
      <c r="A80" s="258">
        <v>51</v>
      </c>
      <c r="H80" s="181"/>
      <c r="I80" s="298"/>
      <c r="J80" s="298"/>
      <c r="O80" s="201"/>
      <c r="P80" s="181"/>
      <c r="S80" s="255">
        <v>223</v>
      </c>
      <c r="T80" s="255">
        <v>233</v>
      </c>
      <c r="AB80" s="265"/>
      <c r="AC80" s="265">
        <v>13.5</v>
      </c>
      <c r="AD80" s="265"/>
      <c r="AG80" t="s">
        <v>177</v>
      </c>
      <c r="AI80" s="261"/>
    </row>
    <row r="81" spans="1:42" ht="16.5" thickBot="1" x14ac:dyDescent="0.3">
      <c r="A81" s="258">
        <v>50</v>
      </c>
      <c r="H81" s="328">
        <v>0</v>
      </c>
      <c r="I81" s="326">
        <v>0</v>
      </c>
      <c r="J81" s="326">
        <v>0</v>
      </c>
      <c r="S81" s="255">
        <v>222</v>
      </c>
      <c r="T81" s="255">
        <v>232</v>
      </c>
      <c r="AB81" s="266"/>
      <c r="AC81" s="267">
        <v>14</v>
      </c>
      <c r="AD81" s="265"/>
      <c r="AG81" t="s">
        <v>121</v>
      </c>
      <c r="AI81" s="261"/>
      <c r="AM81" s="258"/>
      <c r="AN81" s="255"/>
    </row>
    <row r="82" spans="1:42" ht="16.5" thickBot="1" x14ac:dyDescent="0.3">
      <c r="A82" s="258">
        <v>49</v>
      </c>
      <c r="H82" s="181">
        <v>1</v>
      </c>
      <c r="I82" s="298">
        <v>1</v>
      </c>
      <c r="J82" s="298">
        <v>1</v>
      </c>
      <c r="S82" s="255">
        <v>220</v>
      </c>
      <c r="T82" s="255">
        <v>230</v>
      </c>
      <c r="AB82" s="268"/>
      <c r="AC82" s="265">
        <v>14.5</v>
      </c>
      <c r="AD82" s="265"/>
      <c r="AG82" t="s">
        <v>122</v>
      </c>
      <c r="AI82" s="261"/>
      <c r="AM82" s="258"/>
      <c r="AN82" s="255"/>
      <c r="AO82" s="181"/>
      <c r="AP82" s="201"/>
    </row>
    <row r="83" spans="1:42" ht="16.5" thickBot="1" x14ac:dyDescent="0.3">
      <c r="A83" s="258">
        <v>48</v>
      </c>
      <c r="H83" s="181">
        <v>2</v>
      </c>
      <c r="I83" s="298">
        <v>2</v>
      </c>
      <c r="J83" s="298">
        <v>2</v>
      </c>
      <c r="S83" s="255">
        <v>218</v>
      </c>
      <c r="T83" s="255">
        <v>228</v>
      </c>
      <c r="AB83" s="266"/>
      <c r="AC83" s="267">
        <v>15</v>
      </c>
      <c r="AD83" s="265"/>
      <c r="AG83" t="s">
        <v>123</v>
      </c>
      <c r="AI83" s="261"/>
      <c r="AM83" s="258"/>
      <c r="AN83" s="255"/>
      <c r="AO83" s="181"/>
      <c r="AP83" s="201"/>
    </row>
    <row r="84" spans="1:42" ht="16.5" thickBot="1" x14ac:dyDescent="0.3">
      <c r="A84" s="258">
        <v>47</v>
      </c>
      <c r="H84" s="181">
        <v>3</v>
      </c>
      <c r="I84" s="298">
        <v>3</v>
      </c>
      <c r="J84" s="298">
        <v>3</v>
      </c>
      <c r="S84" s="255">
        <v>216</v>
      </c>
      <c r="T84" s="255">
        <v>226</v>
      </c>
      <c r="AB84" s="268"/>
      <c r="AC84" s="265">
        <v>15.5</v>
      </c>
      <c r="AD84" s="265"/>
      <c r="AG84" t="s">
        <v>86</v>
      </c>
      <c r="AI84" s="261"/>
      <c r="AM84" s="258"/>
      <c r="AN84" s="255"/>
      <c r="AO84" s="181"/>
      <c r="AP84" s="201"/>
    </row>
    <row r="85" spans="1:42" ht="16.5" thickBot="1" x14ac:dyDescent="0.3">
      <c r="A85" s="258">
        <v>46</v>
      </c>
      <c r="H85" s="181">
        <v>4</v>
      </c>
      <c r="I85" s="298">
        <v>4</v>
      </c>
      <c r="J85" s="298">
        <v>4</v>
      </c>
      <c r="S85" s="255">
        <v>214</v>
      </c>
      <c r="T85" s="255">
        <v>224</v>
      </c>
      <c r="AB85" s="266"/>
      <c r="AC85" s="267">
        <v>16</v>
      </c>
      <c r="AD85" s="265"/>
      <c r="AG85" t="s">
        <v>124</v>
      </c>
      <c r="AI85" s="261"/>
      <c r="AM85" s="258"/>
      <c r="AN85" s="255"/>
      <c r="AO85" s="181"/>
      <c r="AP85" s="201"/>
    </row>
    <row r="86" spans="1:42" ht="16.5" thickBot="1" x14ac:dyDescent="0.3">
      <c r="A86" s="258">
        <v>45</v>
      </c>
      <c r="H86" s="181">
        <v>5</v>
      </c>
      <c r="I86" s="298">
        <v>5</v>
      </c>
      <c r="J86" s="298">
        <v>5</v>
      </c>
      <c r="S86" s="255">
        <v>212</v>
      </c>
      <c r="T86" s="255">
        <v>222</v>
      </c>
      <c r="AB86" s="268"/>
      <c r="AC86" s="265">
        <v>16.5</v>
      </c>
      <c r="AD86" s="265"/>
      <c r="AG86" t="s">
        <v>125</v>
      </c>
      <c r="AI86" s="261"/>
      <c r="AM86" s="258"/>
      <c r="AN86" s="255"/>
      <c r="AO86" s="181"/>
      <c r="AP86" s="201"/>
    </row>
    <row r="87" spans="1:42" ht="16.5" thickBot="1" x14ac:dyDescent="0.3">
      <c r="A87" s="258">
        <v>44</v>
      </c>
      <c r="H87" s="181">
        <v>6</v>
      </c>
      <c r="I87" s="298">
        <v>6</v>
      </c>
      <c r="J87" s="298">
        <v>6</v>
      </c>
      <c r="S87" s="255">
        <v>210</v>
      </c>
      <c r="T87" s="255">
        <v>220</v>
      </c>
      <c r="AB87" s="266"/>
      <c r="AC87" s="267">
        <v>17</v>
      </c>
      <c r="AD87" s="265"/>
      <c r="AG87" t="s">
        <v>126</v>
      </c>
      <c r="AI87" s="261"/>
      <c r="AM87" s="258"/>
      <c r="AN87" s="255"/>
      <c r="AO87" s="181"/>
      <c r="AP87" s="201"/>
    </row>
    <row r="88" spans="1:42" ht="16.5" thickBot="1" x14ac:dyDescent="0.3">
      <c r="A88" s="258">
        <v>43</v>
      </c>
      <c r="H88" s="181">
        <v>7</v>
      </c>
      <c r="I88" s="298">
        <v>7</v>
      </c>
      <c r="J88" s="298">
        <v>7</v>
      </c>
      <c r="S88" s="255">
        <v>208</v>
      </c>
      <c r="T88" s="255">
        <v>218</v>
      </c>
      <c r="AB88" s="268"/>
      <c r="AC88" s="265">
        <v>17.5</v>
      </c>
      <c r="AD88" s="265"/>
      <c r="AG88" t="s">
        <v>127</v>
      </c>
      <c r="AI88" s="261"/>
      <c r="AM88" s="258"/>
      <c r="AN88" s="255"/>
      <c r="AO88" s="181"/>
      <c r="AP88" s="201"/>
    </row>
    <row r="89" spans="1:42" ht="16.5" thickBot="1" x14ac:dyDescent="0.3">
      <c r="A89" s="258">
        <v>42</v>
      </c>
      <c r="H89" s="181">
        <v>8</v>
      </c>
      <c r="I89" s="298">
        <v>8</v>
      </c>
      <c r="J89" s="298">
        <v>8</v>
      </c>
      <c r="S89" s="255">
        <v>206</v>
      </c>
      <c r="T89" s="255">
        <v>216</v>
      </c>
      <c r="AB89" s="266"/>
      <c r="AC89" s="267">
        <v>18</v>
      </c>
      <c r="AD89" s="265"/>
      <c r="AG89" t="s">
        <v>128</v>
      </c>
      <c r="AI89" s="261"/>
      <c r="AM89" s="258"/>
      <c r="AN89" s="255"/>
      <c r="AO89" s="181"/>
      <c r="AP89" s="201"/>
    </row>
    <row r="90" spans="1:42" ht="16.5" thickBot="1" x14ac:dyDescent="0.3">
      <c r="A90" s="258">
        <v>41</v>
      </c>
      <c r="H90" s="181">
        <v>9</v>
      </c>
      <c r="I90" s="298">
        <v>9</v>
      </c>
      <c r="J90" s="298">
        <v>9</v>
      </c>
      <c r="S90" s="255">
        <v>204</v>
      </c>
      <c r="T90" s="255">
        <v>214</v>
      </c>
      <c r="AB90" s="268"/>
      <c r="AC90" s="265">
        <v>18.5</v>
      </c>
      <c r="AD90" s="265"/>
      <c r="AG90" t="s">
        <v>129</v>
      </c>
      <c r="AI90" s="261"/>
      <c r="AM90" s="258"/>
      <c r="AN90" s="255"/>
      <c r="AO90" s="181"/>
      <c r="AP90" s="201"/>
    </row>
    <row r="91" spans="1:42" ht="16.5" thickBot="1" x14ac:dyDescent="0.3">
      <c r="A91" s="258">
        <v>40</v>
      </c>
      <c r="H91" s="181">
        <v>10</v>
      </c>
      <c r="I91" s="298">
        <v>10</v>
      </c>
      <c r="J91" s="298">
        <v>10</v>
      </c>
      <c r="S91" s="255">
        <v>202</v>
      </c>
      <c r="T91" s="255">
        <v>212</v>
      </c>
      <c r="AB91" s="266"/>
      <c r="AC91" s="267">
        <v>19</v>
      </c>
      <c r="AD91" s="265"/>
      <c r="AG91" t="s">
        <v>130</v>
      </c>
      <c r="AI91" s="261"/>
      <c r="AM91" s="258"/>
      <c r="AN91" s="255"/>
      <c r="AO91" s="181"/>
      <c r="AP91" s="201"/>
    </row>
    <row r="92" spans="1:42" ht="16.5" thickBot="1" x14ac:dyDescent="0.3">
      <c r="A92" s="258">
        <v>39</v>
      </c>
      <c r="H92" s="181">
        <v>11</v>
      </c>
      <c r="I92" s="298">
        <v>11</v>
      </c>
      <c r="J92" s="298">
        <v>11</v>
      </c>
      <c r="S92" s="255">
        <v>200</v>
      </c>
      <c r="T92" s="255">
        <v>210</v>
      </c>
      <c r="AB92" s="268"/>
      <c r="AC92" s="265">
        <v>19.5</v>
      </c>
      <c r="AD92" s="265"/>
      <c r="AG92" t="s">
        <v>131</v>
      </c>
      <c r="AI92" s="261"/>
      <c r="AM92" s="258"/>
      <c r="AN92" s="255"/>
      <c r="AO92" s="181"/>
      <c r="AP92" s="201"/>
    </row>
    <row r="93" spans="1:42" ht="16.5" thickBot="1" x14ac:dyDescent="0.3">
      <c r="A93" s="258">
        <v>38</v>
      </c>
      <c r="H93" s="181">
        <v>12</v>
      </c>
      <c r="I93" s="298">
        <v>12</v>
      </c>
      <c r="J93" s="298">
        <v>12</v>
      </c>
      <c r="S93" s="255">
        <v>198</v>
      </c>
      <c r="T93" s="255">
        <v>208</v>
      </c>
      <c r="AB93" s="266"/>
      <c r="AC93" s="267">
        <v>20</v>
      </c>
      <c r="AD93" s="265"/>
      <c r="AG93" t="s">
        <v>132</v>
      </c>
      <c r="AI93" s="261"/>
      <c r="AM93" s="258"/>
      <c r="AN93" s="255"/>
      <c r="AO93" s="181"/>
      <c r="AP93" s="201"/>
    </row>
    <row r="94" spans="1:42" ht="16.5" thickBot="1" x14ac:dyDescent="0.3">
      <c r="A94" s="258">
        <v>37</v>
      </c>
      <c r="H94" s="181">
        <v>13</v>
      </c>
      <c r="I94" s="298">
        <v>13</v>
      </c>
      <c r="J94" s="298">
        <v>13</v>
      </c>
      <c r="S94" s="255">
        <v>196</v>
      </c>
      <c r="T94" s="255">
        <v>206</v>
      </c>
      <c r="AB94" s="268"/>
      <c r="AC94" s="265">
        <v>20.5</v>
      </c>
      <c r="AD94" s="265"/>
      <c r="AG94" t="s">
        <v>133</v>
      </c>
      <c r="AI94" s="261"/>
      <c r="AM94" s="258"/>
      <c r="AN94" s="255"/>
      <c r="AO94" s="181"/>
      <c r="AP94" s="201"/>
    </row>
    <row r="95" spans="1:42" ht="16.5" thickBot="1" x14ac:dyDescent="0.3">
      <c r="A95" s="258">
        <v>36</v>
      </c>
      <c r="H95" s="181">
        <v>14</v>
      </c>
      <c r="I95" s="298">
        <v>14</v>
      </c>
      <c r="J95" s="298">
        <v>14</v>
      </c>
      <c r="S95" s="255">
        <v>194</v>
      </c>
      <c r="T95" s="255">
        <v>204</v>
      </c>
      <c r="AB95" s="266"/>
      <c r="AC95" s="267">
        <v>21</v>
      </c>
      <c r="AD95" s="265"/>
      <c r="AG95" t="s">
        <v>134</v>
      </c>
      <c r="AI95" s="261"/>
      <c r="AM95" s="258"/>
      <c r="AN95" s="255"/>
      <c r="AO95" s="181"/>
      <c r="AP95" s="201"/>
    </row>
    <row r="96" spans="1:42" ht="16.5" thickBot="1" x14ac:dyDescent="0.3">
      <c r="A96" s="258">
        <v>35</v>
      </c>
      <c r="H96" s="181">
        <v>15</v>
      </c>
      <c r="I96" s="298">
        <v>15</v>
      </c>
      <c r="J96" s="298">
        <v>15</v>
      </c>
      <c r="S96" s="255">
        <v>192</v>
      </c>
      <c r="T96" s="255">
        <v>202</v>
      </c>
      <c r="AB96" s="268"/>
      <c r="AC96" s="265">
        <v>21.5</v>
      </c>
      <c r="AD96" s="265"/>
      <c r="AG96" t="s">
        <v>135</v>
      </c>
      <c r="AI96" s="261"/>
      <c r="AM96" s="258"/>
      <c r="AN96" s="255"/>
      <c r="AO96" s="181"/>
      <c r="AP96" s="201"/>
    </row>
    <row r="97" spans="1:42" ht="16.5" thickBot="1" x14ac:dyDescent="0.3">
      <c r="A97" s="258">
        <v>34</v>
      </c>
      <c r="H97" s="181">
        <v>16</v>
      </c>
      <c r="I97" s="298">
        <v>16</v>
      </c>
      <c r="J97" s="298">
        <v>16</v>
      </c>
      <c r="S97" s="255">
        <v>190</v>
      </c>
      <c r="T97" s="255">
        <v>200</v>
      </c>
      <c r="AB97" s="265"/>
      <c r="AC97" s="265">
        <v>22</v>
      </c>
      <c r="AD97" s="265"/>
      <c r="AG97" t="s">
        <v>137</v>
      </c>
      <c r="AI97" s="261"/>
      <c r="AM97" s="258"/>
      <c r="AN97" s="255"/>
      <c r="AO97" s="181"/>
      <c r="AP97" s="201"/>
    </row>
    <row r="98" spans="1:42" ht="16.5" thickBot="1" x14ac:dyDescent="0.3">
      <c r="A98" s="258">
        <v>33</v>
      </c>
      <c r="H98" s="181">
        <v>17</v>
      </c>
      <c r="I98" s="298">
        <v>17</v>
      </c>
      <c r="J98" s="298">
        <v>17</v>
      </c>
      <c r="S98" s="255">
        <v>188</v>
      </c>
      <c r="T98" s="255">
        <v>198</v>
      </c>
      <c r="AB98" s="265"/>
      <c r="AC98" s="265">
        <v>22.5</v>
      </c>
      <c r="AD98" s="265"/>
      <c r="AG98" t="s">
        <v>136</v>
      </c>
      <c r="AI98" s="261"/>
      <c r="AM98" s="258"/>
      <c r="AN98" s="255"/>
      <c r="AO98" s="181"/>
      <c r="AP98" s="201"/>
    </row>
    <row r="99" spans="1:42" ht="16.5" thickBot="1" x14ac:dyDescent="0.3">
      <c r="A99" s="258">
        <v>32</v>
      </c>
      <c r="H99" s="181">
        <v>18</v>
      </c>
      <c r="I99" s="298">
        <v>18</v>
      </c>
      <c r="J99" s="298">
        <v>18</v>
      </c>
      <c r="S99" s="255">
        <v>186</v>
      </c>
      <c r="T99" s="255">
        <v>196</v>
      </c>
      <c r="AB99" s="266"/>
      <c r="AC99" s="267">
        <v>23</v>
      </c>
      <c r="AD99" s="265"/>
      <c r="AG99" t="s">
        <v>138</v>
      </c>
      <c r="AI99" s="261"/>
      <c r="AM99" s="258"/>
      <c r="AN99" s="255"/>
      <c r="AO99" s="181"/>
      <c r="AP99" s="201"/>
    </row>
    <row r="100" spans="1:42" ht="16.5" thickBot="1" x14ac:dyDescent="0.3">
      <c r="A100" s="258">
        <v>31</v>
      </c>
      <c r="H100" s="181">
        <v>19</v>
      </c>
      <c r="I100" s="298">
        <v>19</v>
      </c>
      <c r="J100" s="298">
        <v>19</v>
      </c>
      <c r="S100" s="255">
        <v>184</v>
      </c>
      <c r="T100" s="255">
        <v>194</v>
      </c>
      <c r="AB100" s="268"/>
      <c r="AC100" s="265">
        <v>23.5</v>
      </c>
      <c r="AD100" s="265"/>
      <c r="AG100" t="s">
        <v>139</v>
      </c>
      <c r="AI100" s="261"/>
      <c r="AM100" s="258"/>
      <c r="AN100" s="255"/>
      <c r="AO100" s="181"/>
      <c r="AP100" s="201"/>
    </row>
    <row r="101" spans="1:42" ht="16.5" thickBot="1" x14ac:dyDescent="0.3">
      <c r="A101" s="258">
        <v>30</v>
      </c>
      <c r="H101" s="181">
        <v>20</v>
      </c>
      <c r="I101" s="298">
        <v>20</v>
      </c>
      <c r="J101" s="298">
        <v>20</v>
      </c>
      <c r="S101" s="255">
        <v>182</v>
      </c>
      <c r="T101" s="255">
        <v>192</v>
      </c>
      <c r="AB101" s="266"/>
      <c r="AC101" s="267">
        <v>24</v>
      </c>
      <c r="AD101" s="265"/>
      <c r="AG101" t="s">
        <v>140</v>
      </c>
      <c r="AI101" s="261"/>
      <c r="AM101" s="258"/>
      <c r="AN101" s="255"/>
      <c r="AO101" s="181"/>
      <c r="AP101" s="201"/>
    </row>
    <row r="102" spans="1:42" ht="16.5" thickBot="1" x14ac:dyDescent="0.3">
      <c r="A102" s="258">
        <v>29</v>
      </c>
      <c r="H102" s="181">
        <v>21</v>
      </c>
      <c r="I102" s="298">
        <v>21</v>
      </c>
      <c r="J102" s="298">
        <v>21</v>
      </c>
      <c r="S102" s="255">
        <v>180</v>
      </c>
      <c r="T102" s="255">
        <v>190</v>
      </c>
      <c r="AB102" s="268"/>
      <c r="AC102" s="265">
        <v>24.5</v>
      </c>
      <c r="AD102" s="265"/>
      <c r="AG102" t="s">
        <v>141</v>
      </c>
      <c r="AI102" s="261"/>
      <c r="AM102" s="258"/>
      <c r="AN102" s="255"/>
      <c r="AO102" s="181"/>
      <c r="AP102" s="201"/>
    </row>
    <row r="103" spans="1:42" ht="16.5" thickBot="1" x14ac:dyDescent="0.3">
      <c r="A103" s="258">
        <v>28</v>
      </c>
      <c r="H103" s="181">
        <v>22</v>
      </c>
      <c r="I103" s="298">
        <v>22</v>
      </c>
      <c r="J103" s="298">
        <v>22</v>
      </c>
      <c r="S103" s="255">
        <v>178</v>
      </c>
      <c r="T103" s="255">
        <v>188</v>
      </c>
      <c r="AB103" s="265"/>
      <c r="AC103" s="265">
        <v>25</v>
      </c>
      <c r="AD103" s="265"/>
      <c r="AG103" t="s">
        <v>142</v>
      </c>
      <c r="AI103" s="261"/>
      <c r="AM103" s="258"/>
      <c r="AN103" s="255"/>
      <c r="AO103" s="181"/>
      <c r="AP103" s="201"/>
    </row>
    <row r="104" spans="1:42" ht="16.5" thickBot="1" x14ac:dyDescent="0.3">
      <c r="A104" s="258">
        <v>27</v>
      </c>
      <c r="H104" s="181">
        <v>23</v>
      </c>
      <c r="I104" s="298">
        <v>23</v>
      </c>
      <c r="J104" s="298">
        <v>23</v>
      </c>
      <c r="S104" s="255">
        <v>176</v>
      </c>
      <c r="T104" s="255">
        <v>186</v>
      </c>
      <c r="AB104" s="265"/>
      <c r="AC104" s="265">
        <v>25.5</v>
      </c>
      <c r="AD104" s="265"/>
      <c r="AG104" t="s">
        <v>143</v>
      </c>
      <c r="AI104" s="261"/>
      <c r="AM104" s="258"/>
      <c r="AN104" s="255"/>
      <c r="AO104" s="181"/>
      <c r="AP104" s="201"/>
    </row>
    <row r="105" spans="1:42" ht="16.5" thickBot="1" x14ac:dyDescent="0.3">
      <c r="A105" s="258">
        <v>26</v>
      </c>
      <c r="H105" s="181">
        <v>24</v>
      </c>
      <c r="I105" s="298">
        <v>24</v>
      </c>
      <c r="J105" s="298">
        <v>24</v>
      </c>
      <c r="S105" s="255">
        <v>174</v>
      </c>
      <c r="T105" s="255">
        <v>184</v>
      </c>
      <c r="AB105" s="266"/>
      <c r="AC105" s="267">
        <v>26</v>
      </c>
      <c r="AD105" s="265"/>
      <c r="AG105" t="s">
        <v>144</v>
      </c>
      <c r="AI105" s="261"/>
      <c r="AM105" s="258"/>
      <c r="AN105" s="255"/>
      <c r="AO105" s="181"/>
      <c r="AP105" s="201"/>
    </row>
    <row r="106" spans="1:42" ht="16.5" thickBot="1" x14ac:dyDescent="0.3">
      <c r="A106" s="258">
        <v>25</v>
      </c>
      <c r="H106" s="181">
        <v>25</v>
      </c>
      <c r="I106" s="298">
        <v>25</v>
      </c>
      <c r="J106" s="298">
        <v>25</v>
      </c>
      <c r="S106" s="255">
        <v>172</v>
      </c>
      <c r="T106" s="255">
        <v>182</v>
      </c>
      <c r="AB106" s="268"/>
      <c r="AC106" s="265">
        <v>26.5</v>
      </c>
      <c r="AD106" s="265"/>
      <c r="AG106" t="s">
        <v>145</v>
      </c>
      <c r="AI106" s="261"/>
      <c r="AM106" s="258"/>
      <c r="AN106" s="255"/>
      <c r="AO106" s="181"/>
      <c r="AP106" s="201"/>
    </row>
    <row r="107" spans="1:42" ht="16.5" thickBot="1" x14ac:dyDescent="0.3">
      <c r="A107" s="258">
        <v>24</v>
      </c>
      <c r="H107" s="181">
        <v>26</v>
      </c>
      <c r="I107" s="298">
        <v>26</v>
      </c>
      <c r="J107" s="298">
        <v>26</v>
      </c>
      <c r="S107" s="255">
        <v>170</v>
      </c>
      <c r="T107" s="255">
        <v>180</v>
      </c>
      <c r="AB107" s="266"/>
      <c r="AC107" s="267">
        <v>27</v>
      </c>
      <c r="AD107" s="265"/>
      <c r="AG107" t="s">
        <v>146</v>
      </c>
      <c r="AI107" s="261"/>
      <c r="AM107" s="258"/>
      <c r="AN107" s="255"/>
      <c r="AO107" s="181"/>
      <c r="AP107" s="201"/>
    </row>
    <row r="108" spans="1:42" ht="16.5" thickBot="1" x14ac:dyDescent="0.3">
      <c r="A108" s="258">
        <v>23</v>
      </c>
      <c r="H108" s="181">
        <v>27</v>
      </c>
      <c r="I108" s="298">
        <v>27</v>
      </c>
      <c r="J108" s="298">
        <v>27</v>
      </c>
      <c r="S108" s="255">
        <v>168</v>
      </c>
      <c r="T108" s="255">
        <v>178</v>
      </c>
      <c r="AB108" s="268"/>
      <c r="AC108" s="265">
        <v>27.5</v>
      </c>
      <c r="AD108" s="265"/>
      <c r="AG108" t="s">
        <v>147</v>
      </c>
      <c r="AI108" s="261"/>
      <c r="AM108" s="258"/>
      <c r="AN108" s="255"/>
      <c r="AO108" s="181"/>
      <c r="AP108" s="201"/>
    </row>
    <row r="109" spans="1:42" ht="16.5" thickBot="1" x14ac:dyDescent="0.3">
      <c r="A109" s="258">
        <v>22</v>
      </c>
      <c r="H109" s="181">
        <v>28</v>
      </c>
      <c r="I109" s="298">
        <v>28</v>
      </c>
      <c r="J109" s="298">
        <v>28</v>
      </c>
      <c r="S109" s="255">
        <v>166</v>
      </c>
      <c r="T109" s="255">
        <v>176</v>
      </c>
      <c r="AB109" s="266"/>
      <c r="AC109" s="267">
        <v>28</v>
      </c>
      <c r="AD109" s="265"/>
      <c r="AG109" t="s">
        <v>148</v>
      </c>
      <c r="AI109" s="261"/>
      <c r="AM109" s="258"/>
      <c r="AN109" s="255"/>
      <c r="AO109" s="181"/>
      <c r="AP109" s="201"/>
    </row>
    <row r="110" spans="1:42" ht="16.5" thickBot="1" x14ac:dyDescent="0.3">
      <c r="A110" s="258">
        <v>21</v>
      </c>
      <c r="H110" s="181">
        <v>29</v>
      </c>
      <c r="I110" s="298">
        <v>29</v>
      </c>
      <c r="J110" s="298">
        <v>29</v>
      </c>
      <c r="S110" s="255">
        <v>164</v>
      </c>
      <c r="T110" s="255">
        <v>174</v>
      </c>
      <c r="AB110" s="268"/>
      <c r="AC110" s="265">
        <v>28.5</v>
      </c>
      <c r="AD110" s="265"/>
      <c r="AG110" t="s">
        <v>48</v>
      </c>
      <c r="AI110" s="261"/>
      <c r="AM110" s="258"/>
      <c r="AN110" s="255"/>
      <c r="AO110" s="181"/>
      <c r="AP110" s="201"/>
    </row>
    <row r="111" spans="1:42" ht="16.5" thickBot="1" x14ac:dyDescent="0.3">
      <c r="A111" s="258">
        <v>20</v>
      </c>
      <c r="H111" s="181">
        <v>30</v>
      </c>
      <c r="I111" s="298">
        <v>30</v>
      </c>
      <c r="J111" s="298">
        <v>30</v>
      </c>
      <c r="S111" s="255">
        <v>162</v>
      </c>
      <c r="T111" s="255">
        <v>172</v>
      </c>
      <c r="AB111" s="266"/>
      <c r="AC111" s="267">
        <v>29</v>
      </c>
      <c r="AD111" s="265"/>
      <c r="AG111" t="s">
        <v>149</v>
      </c>
      <c r="AI111" s="261"/>
      <c r="AM111" s="258"/>
      <c r="AN111" s="255"/>
      <c r="AO111" s="181"/>
      <c r="AP111" s="201"/>
    </row>
    <row r="112" spans="1:42" ht="16.5" thickBot="1" x14ac:dyDescent="0.3">
      <c r="A112" s="258">
        <v>19</v>
      </c>
      <c r="H112" s="181">
        <v>31</v>
      </c>
      <c r="I112" s="298">
        <v>31</v>
      </c>
      <c r="J112" s="298">
        <v>31</v>
      </c>
      <c r="S112" s="255">
        <v>160</v>
      </c>
      <c r="T112" s="255">
        <v>170</v>
      </c>
      <c r="AB112" s="268"/>
      <c r="AC112" s="265">
        <v>29.5</v>
      </c>
      <c r="AD112" s="265"/>
      <c r="AG112" t="s">
        <v>49</v>
      </c>
      <c r="AI112" s="261"/>
      <c r="AM112" s="258"/>
      <c r="AN112" s="255"/>
      <c r="AO112" s="181"/>
      <c r="AP112" s="201"/>
    </row>
    <row r="113" spans="1:42" ht="16.5" thickBot="1" x14ac:dyDescent="0.3">
      <c r="A113" s="258">
        <v>18</v>
      </c>
      <c r="H113" s="181">
        <v>32</v>
      </c>
      <c r="I113" s="298">
        <v>32</v>
      </c>
      <c r="J113" s="298">
        <v>32</v>
      </c>
      <c r="S113" s="255">
        <v>158</v>
      </c>
      <c r="T113" s="255">
        <v>168</v>
      </c>
      <c r="AB113" s="266"/>
      <c r="AC113" s="267">
        <v>30</v>
      </c>
      <c r="AD113" s="265"/>
      <c r="AG113" t="s">
        <v>150</v>
      </c>
      <c r="AI113" s="261"/>
      <c r="AM113" s="258"/>
      <c r="AN113" s="255"/>
      <c r="AO113" s="181"/>
      <c r="AP113" s="201"/>
    </row>
    <row r="114" spans="1:42" ht="16.5" thickBot="1" x14ac:dyDescent="0.3">
      <c r="A114" s="258">
        <v>17</v>
      </c>
      <c r="H114" s="181">
        <v>33</v>
      </c>
      <c r="I114" s="298">
        <v>33</v>
      </c>
      <c r="J114" s="298">
        <v>33</v>
      </c>
      <c r="S114" s="255">
        <v>156</v>
      </c>
      <c r="T114" s="255">
        <v>166</v>
      </c>
      <c r="AB114" s="268"/>
      <c r="AC114" s="265">
        <v>30.5</v>
      </c>
      <c r="AD114" s="265"/>
      <c r="AG114" t="s">
        <v>151</v>
      </c>
      <c r="AI114" s="261"/>
      <c r="AM114" s="258"/>
      <c r="AN114" s="255"/>
      <c r="AO114" s="181"/>
      <c r="AP114" s="201"/>
    </row>
    <row r="115" spans="1:42" ht="16.5" thickBot="1" x14ac:dyDescent="0.3">
      <c r="A115" s="258">
        <v>16</v>
      </c>
      <c r="H115" s="181">
        <v>34</v>
      </c>
      <c r="I115" s="298">
        <v>34</v>
      </c>
      <c r="J115" s="298">
        <v>34</v>
      </c>
      <c r="S115" s="255">
        <v>154</v>
      </c>
      <c r="T115" s="255">
        <v>164</v>
      </c>
      <c r="AB115" s="266"/>
      <c r="AC115" s="267">
        <v>31</v>
      </c>
      <c r="AD115" s="265"/>
      <c r="AG115" t="s">
        <v>152</v>
      </c>
      <c r="AI115" s="261"/>
      <c r="AM115" s="258"/>
      <c r="AN115" s="255"/>
      <c r="AO115" s="181"/>
      <c r="AP115" s="201"/>
    </row>
    <row r="116" spans="1:42" ht="16.5" thickBot="1" x14ac:dyDescent="0.3">
      <c r="A116" s="258">
        <v>15</v>
      </c>
      <c r="H116" s="181">
        <v>35</v>
      </c>
      <c r="I116" s="298">
        <v>35</v>
      </c>
      <c r="J116" s="298">
        <v>35</v>
      </c>
      <c r="S116" s="255">
        <v>152</v>
      </c>
      <c r="T116" s="255">
        <v>162</v>
      </c>
      <c r="AB116" s="268"/>
      <c r="AC116" s="265">
        <v>31.5</v>
      </c>
      <c r="AD116" s="265"/>
      <c r="AG116" t="s">
        <v>153</v>
      </c>
      <c r="AI116" s="261"/>
      <c r="AM116" s="258"/>
      <c r="AN116" s="255"/>
      <c r="AO116" s="181"/>
      <c r="AP116" s="201"/>
    </row>
    <row r="117" spans="1:42" ht="16.5" thickBot="1" x14ac:dyDescent="0.3">
      <c r="A117" s="258">
        <v>14</v>
      </c>
      <c r="H117" s="181">
        <v>36</v>
      </c>
      <c r="I117" s="298">
        <v>36</v>
      </c>
      <c r="J117" s="298">
        <v>36</v>
      </c>
      <c r="S117" s="255">
        <v>150</v>
      </c>
      <c r="T117" s="255">
        <v>160</v>
      </c>
      <c r="AB117" s="266"/>
      <c r="AC117" s="267">
        <v>32</v>
      </c>
      <c r="AD117" s="265"/>
      <c r="AG117" t="s">
        <v>87</v>
      </c>
      <c r="AI117" s="261"/>
      <c r="AM117" s="258"/>
      <c r="AN117" s="255"/>
      <c r="AO117" s="181"/>
      <c r="AP117" s="201"/>
    </row>
    <row r="118" spans="1:42" ht="16.5" thickBot="1" x14ac:dyDescent="0.3">
      <c r="A118" s="258">
        <v>13</v>
      </c>
      <c r="H118" s="181">
        <v>37</v>
      </c>
      <c r="I118" s="298">
        <v>37</v>
      </c>
      <c r="J118" s="298">
        <v>37</v>
      </c>
      <c r="S118" s="255">
        <v>148</v>
      </c>
      <c r="T118" s="255">
        <v>158</v>
      </c>
      <c r="AB118" s="268"/>
      <c r="AC118" s="265">
        <v>32.5</v>
      </c>
      <c r="AD118" s="265"/>
      <c r="AG118" t="s">
        <v>154</v>
      </c>
      <c r="AI118" s="261"/>
      <c r="AM118" s="258"/>
      <c r="AN118" s="255"/>
      <c r="AO118" s="181"/>
      <c r="AP118" s="201"/>
    </row>
    <row r="119" spans="1:42" ht="16.5" thickBot="1" x14ac:dyDescent="0.3">
      <c r="A119" s="258">
        <v>12</v>
      </c>
      <c r="H119" s="181">
        <v>38</v>
      </c>
      <c r="I119" s="298">
        <v>38</v>
      </c>
      <c r="J119" s="298">
        <v>38</v>
      </c>
      <c r="S119" s="255">
        <v>146</v>
      </c>
      <c r="T119" s="255">
        <v>156</v>
      </c>
      <c r="AB119" s="266"/>
      <c r="AC119" s="267">
        <v>33</v>
      </c>
      <c r="AD119" s="265"/>
      <c r="AG119" t="s">
        <v>52</v>
      </c>
      <c r="AI119" s="261"/>
      <c r="AM119" s="258"/>
      <c r="AN119" s="255"/>
      <c r="AO119" s="181"/>
      <c r="AP119" s="201"/>
    </row>
    <row r="120" spans="1:42" ht="16.5" thickBot="1" x14ac:dyDescent="0.3">
      <c r="A120" s="258">
        <v>11</v>
      </c>
      <c r="H120" s="181">
        <v>39</v>
      </c>
      <c r="I120" s="298">
        <v>39</v>
      </c>
      <c r="J120" s="298">
        <v>39</v>
      </c>
      <c r="S120" s="255">
        <v>144</v>
      </c>
      <c r="T120" s="255">
        <v>154</v>
      </c>
      <c r="AB120" s="268"/>
      <c r="AC120" s="265">
        <v>33.5</v>
      </c>
      <c r="AD120" s="265"/>
      <c r="AG120" t="s">
        <v>155</v>
      </c>
      <c r="AI120" s="261"/>
      <c r="AM120" s="258"/>
      <c r="AN120" s="255"/>
      <c r="AO120" s="181"/>
      <c r="AP120" s="201"/>
    </row>
    <row r="121" spans="1:42" ht="16.5" thickBot="1" x14ac:dyDescent="0.3">
      <c r="A121" s="258">
        <v>10</v>
      </c>
      <c r="H121" s="181">
        <v>40</v>
      </c>
      <c r="I121" s="298">
        <v>40</v>
      </c>
      <c r="J121" s="298">
        <v>40</v>
      </c>
      <c r="S121" s="255">
        <v>142</v>
      </c>
      <c r="T121" s="255">
        <v>152</v>
      </c>
      <c r="AB121" s="269"/>
      <c r="AC121" s="267">
        <v>34</v>
      </c>
      <c r="AD121" s="265"/>
      <c r="AG121" t="s">
        <v>80</v>
      </c>
      <c r="AI121" s="261"/>
      <c r="AM121" s="258"/>
      <c r="AN121" s="255"/>
      <c r="AO121" s="181"/>
      <c r="AP121" s="201"/>
    </row>
    <row r="122" spans="1:42" ht="16.5" thickBot="1" x14ac:dyDescent="0.3">
      <c r="A122" s="258">
        <v>9</v>
      </c>
      <c r="H122" s="181">
        <v>42</v>
      </c>
      <c r="I122" s="298">
        <v>41</v>
      </c>
      <c r="J122" s="298">
        <v>41</v>
      </c>
      <c r="S122" s="255">
        <v>140</v>
      </c>
      <c r="T122" s="255">
        <v>150</v>
      </c>
      <c r="AB122" s="265"/>
      <c r="AC122" s="265">
        <v>34.5</v>
      </c>
      <c r="AD122" s="265"/>
      <c r="AG122" t="s">
        <v>84</v>
      </c>
      <c r="AI122" s="261"/>
      <c r="AM122" s="258"/>
      <c r="AN122" s="255"/>
      <c r="AO122" s="181"/>
      <c r="AP122" s="201"/>
    </row>
    <row r="123" spans="1:42" ht="16.5" thickBot="1" x14ac:dyDescent="0.3">
      <c r="A123" s="258">
        <v>8</v>
      </c>
      <c r="H123" s="181">
        <v>44</v>
      </c>
      <c r="I123" s="298">
        <v>42</v>
      </c>
      <c r="J123" s="298">
        <v>42</v>
      </c>
      <c r="S123" s="255">
        <v>138</v>
      </c>
      <c r="T123" s="255">
        <v>148</v>
      </c>
      <c r="AB123" s="266"/>
      <c r="AC123" s="267">
        <v>35</v>
      </c>
      <c r="AD123" s="265"/>
      <c r="AG123" t="s">
        <v>82</v>
      </c>
      <c r="AI123" s="261"/>
      <c r="AM123" s="258"/>
      <c r="AN123" s="255"/>
      <c r="AO123" s="181"/>
      <c r="AP123" s="201"/>
    </row>
    <row r="124" spans="1:42" ht="16.5" thickBot="1" x14ac:dyDescent="0.3">
      <c r="A124" s="258">
        <v>7</v>
      </c>
      <c r="H124" s="181">
        <v>46</v>
      </c>
      <c r="I124" s="298">
        <v>43</v>
      </c>
      <c r="J124" s="298">
        <v>43</v>
      </c>
      <c r="S124" s="255">
        <v>136</v>
      </c>
      <c r="T124" s="255">
        <v>146</v>
      </c>
      <c r="AB124" s="268"/>
      <c r="AC124" s="265">
        <v>35.5</v>
      </c>
      <c r="AD124" s="265"/>
      <c r="AG124" t="s">
        <v>85</v>
      </c>
      <c r="AI124" s="261"/>
      <c r="AM124" s="258"/>
      <c r="AN124" s="255"/>
      <c r="AO124" s="181"/>
      <c r="AP124" s="201"/>
    </row>
    <row r="125" spans="1:42" ht="16.5" thickBot="1" x14ac:dyDescent="0.3">
      <c r="A125" s="258">
        <v>6</v>
      </c>
      <c r="H125" s="181">
        <v>48</v>
      </c>
      <c r="I125" s="298">
        <v>44</v>
      </c>
      <c r="J125" s="298">
        <v>44</v>
      </c>
      <c r="S125" s="255">
        <v>134</v>
      </c>
      <c r="T125" s="255">
        <v>144</v>
      </c>
      <c r="AB125" s="266"/>
      <c r="AC125" s="267">
        <v>36</v>
      </c>
      <c r="AD125" s="265"/>
      <c r="AG125" t="s">
        <v>53</v>
      </c>
      <c r="AI125" s="261"/>
      <c r="AM125" s="258"/>
      <c r="AN125" s="255"/>
      <c r="AO125" s="181"/>
      <c r="AP125" s="201"/>
    </row>
    <row r="126" spans="1:42" ht="16.5" thickBot="1" x14ac:dyDescent="0.3">
      <c r="A126" s="258">
        <v>5</v>
      </c>
      <c r="H126" s="181">
        <v>50</v>
      </c>
      <c r="I126" s="298">
        <v>45</v>
      </c>
      <c r="J126" s="298">
        <v>45</v>
      </c>
      <c r="S126" s="255">
        <v>132</v>
      </c>
      <c r="T126" s="255">
        <v>142</v>
      </c>
      <c r="AB126" s="268"/>
      <c r="AC126" s="265">
        <v>36.5</v>
      </c>
      <c r="AD126" s="265"/>
      <c r="AG126" t="s">
        <v>50</v>
      </c>
      <c r="AI126" s="261"/>
      <c r="AM126" s="258"/>
      <c r="AN126" s="255"/>
      <c r="AO126" s="181"/>
      <c r="AP126" s="201"/>
    </row>
    <row r="127" spans="1:42" ht="16.5" thickBot="1" x14ac:dyDescent="0.3">
      <c r="A127" s="258">
        <v>4</v>
      </c>
      <c r="H127" s="181">
        <v>52</v>
      </c>
      <c r="I127" s="298">
        <v>46</v>
      </c>
      <c r="J127" s="298">
        <v>46</v>
      </c>
      <c r="S127" s="255">
        <v>130</v>
      </c>
      <c r="T127" s="255">
        <v>140</v>
      </c>
      <c r="AB127" s="266"/>
      <c r="AC127" s="267">
        <v>37</v>
      </c>
      <c r="AD127" s="265"/>
      <c r="AG127" t="s">
        <v>83</v>
      </c>
      <c r="AI127" s="261"/>
      <c r="AM127" s="258"/>
      <c r="AN127" s="255"/>
      <c r="AO127" s="181"/>
      <c r="AP127" s="201"/>
    </row>
    <row r="128" spans="1:42" ht="16.5" thickBot="1" x14ac:dyDescent="0.3">
      <c r="A128" s="258">
        <v>3</v>
      </c>
      <c r="H128" s="181">
        <v>54</v>
      </c>
      <c r="I128" s="298">
        <v>47</v>
      </c>
      <c r="J128" s="298">
        <v>47</v>
      </c>
      <c r="S128" s="255">
        <v>128</v>
      </c>
      <c r="T128" s="255">
        <v>138</v>
      </c>
      <c r="AB128" s="268"/>
      <c r="AC128" s="265">
        <v>37.5</v>
      </c>
      <c r="AD128" s="265"/>
      <c r="AG128" t="s">
        <v>51</v>
      </c>
      <c r="AI128" s="261"/>
      <c r="AM128" s="258"/>
      <c r="AN128" s="255"/>
      <c r="AO128" s="181"/>
      <c r="AP128" s="201"/>
    </row>
    <row r="129" spans="1:42" ht="16.5" thickBot="1" x14ac:dyDescent="0.3">
      <c r="A129" s="258">
        <v>2</v>
      </c>
      <c r="H129" s="181">
        <v>56</v>
      </c>
      <c r="I129" s="298">
        <v>48</v>
      </c>
      <c r="J129" s="298">
        <v>48</v>
      </c>
      <c r="S129" s="255">
        <v>126</v>
      </c>
      <c r="T129" s="255">
        <v>136</v>
      </c>
      <c r="AB129" s="266"/>
      <c r="AC129" s="267">
        <v>38</v>
      </c>
      <c r="AD129" s="265"/>
      <c r="AG129" t="s">
        <v>156</v>
      </c>
      <c r="AI129" s="261"/>
      <c r="AM129" s="258"/>
      <c r="AN129" s="255"/>
      <c r="AO129" s="181"/>
      <c r="AP129" s="201"/>
    </row>
    <row r="130" spans="1:42" ht="16.5" thickBot="1" x14ac:dyDescent="0.3">
      <c r="A130" s="258">
        <v>1</v>
      </c>
      <c r="H130" s="181">
        <v>58</v>
      </c>
      <c r="I130" s="298">
        <v>49</v>
      </c>
      <c r="J130" s="298">
        <v>49</v>
      </c>
      <c r="S130" s="255">
        <v>124</v>
      </c>
      <c r="T130" s="255">
        <v>134</v>
      </c>
      <c r="AB130" s="268"/>
      <c r="AC130" s="265">
        <v>38.5</v>
      </c>
      <c r="AD130" s="265"/>
      <c r="AG130" t="s">
        <v>54</v>
      </c>
      <c r="AI130" s="261"/>
      <c r="AM130" s="258"/>
      <c r="AN130" s="255"/>
      <c r="AO130" s="181"/>
      <c r="AP130" s="201"/>
    </row>
    <row r="131" spans="1:42" ht="16.5" thickBot="1" x14ac:dyDescent="0.3">
      <c r="B131" s="184"/>
      <c r="H131" s="181">
        <v>60</v>
      </c>
      <c r="I131" s="298">
        <v>50</v>
      </c>
      <c r="J131" s="298">
        <v>50</v>
      </c>
      <c r="S131" s="255">
        <v>122</v>
      </c>
      <c r="T131" s="255">
        <v>132</v>
      </c>
      <c r="AB131" s="269"/>
      <c r="AC131" s="267">
        <v>39</v>
      </c>
      <c r="AD131" s="265"/>
      <c r="AG131" t="s">
        <v>157</v>
      </c>
      <c r="AM131" s="258"/>
      <c r="AN131" s="255"/>
      <c r="AO131" s="194"/>
      <c r="AP131" s="187"/>
    </row>
    <row r="132" spans="1:42" ht="16.5" thickBot="1" x14ac:dyDescent="0.3">
      <c r="H132" s="329"/>
      <c r="I132" s="327"/>
      <c r="J132" s="327"/>
      <c r="S132" s="255">
        <v>120</v>
      </c>
      <c r="T132" s="255">
        <v>130</v>
      </c>
      <c r="AB132" s="265"/>
      <c r="AC132" s="265">
        <v>39.5</v>
      </c>
      <c r="AD132" s="265"/>
      <c r="AG132" t="s">
        <v>55</v>
      </c>
    </row>
    <row r="133" spans="1:42" ht="16.5" thickBot="1" x14ac:dyDescent="0.3">
      <c r="AB133" s="265"/>
      <c r="AC133" s="265">
        <v>40</v>
      </c>
      <c r="AD133" s="265"/>
      <c r="AG133" t="s">
        <v>158</v>
      </c>
    </row>
    <row r="134" spans="1:42" ht="16.5" thickBot="1" x14ac:dyDescent="0.3">
      <c r="AB134" s="265"/>
      <c r="AC134" s="265">
        <v>40.5</v>
      </c>
      <c r="AD134" s="265"/>
      <c r="AG134" t="s">
        <v>56</v>
      </c>
    </row>
    <row r="135" spans="1:42" ht="16.5" thickBot="1" x14ac:dyDescent="0.3">
      <c r="AB135" s="266"/>
      <c r="AC135" s="267">
        <v>41</v>
      </c>
      <c r="AD135" s="265"/>
      <c r="AG135" t="s">
        <v>159</v>
      </c>
    </row>
    <row r="136" spans="1:42" ht="16.5" thickBot="1" x14ac:dyDescent="0.3">
      <c r="AB136" s="268"/>
      <c r="AC136" s="265">
        <v>41.5</v>
      </c>
      <c r="AD136" s="265"/>
      <c r="AG136" t="s">
        <v>57</v>
      </c>
    </row>
    <row r="137" spans="1:42" ht="16.5" thickBot="1" x14ac:dyDescent="0.3">
      <c r="AB137" s="265"/>
      <c r="AC137" s="265">
        <v>42</v>
      </c>
      <c r="AD137" s="265"/>
      <c r="AG137" t="s">
        <v>160</v>
      </c>
    </row>
    <row r="138" spans="1:42" ht="16.5" thickBot="1" x14ac:dyDescent="0.3">
      <c r="AB138" s="265"/>
      <c r="AC138" s="265">
        <v>42.5</v>
      </c>
      <c r="AD138" s="265"/>
      <c r="AG138" t="s">
        <v>58</v>
      </c>
    </row>
    <row r="139" spans="1:42" ht="16.5" thickBot="1" x14ac:dyDescent="0.3">
      <c r="AA139" s="217"/>
      <c r="AB139" s="265"/>
      <c r="AC139" s="265">
        <v>43</v>
      </c>
      <c r="AD139" s="265"/>
      <c r="AE139" s="218"/>
      <c r="AG139" t="s">
        <v>162</v>
      </c>
    </row>
    <row r="140" spans="1:42" ht="15.75" thickBot="1" x14ac:dyDescent="0.3">
      <c r="AG140" s="218" t="s">
        <v>59</v>
      </c>
    </row>
  </sheetData>
  <sortState ref="H81:H132">
    <sortCondition ref="H81"/>
  </sortState>
  <mergeCells count="37">
    <mergeCell ref="BG3:BI4"/>
    <mergeCell ref="AS4:AU4"/>
    <mergeCell ref="AY4:AZ4"/>
    <mergeCell ref="BB3:BC4"/>
    <mergeCell ref="D4:E4"/>
    <mergeCell ref="F4:G4"/>
    <mergeCell ref="H4:I4"/>
    <mergeCell ref="AF3:AG3"/>
    <mergeCell ref="P4:Q4"/>
    <mergeCell ref="L1:Q3"/>
    <mergeCell ref="L4:M4"/>
    <mergeCell ref="N4:O4"/>
    <mergeCell ref="Z4:AA4"/>
    <mergeCell ref="AB4:AC4"/>
    <mergeCell ref="X1:AC3"/>
    <mergeCell ref="X4:Y4"/>
    <mergeCell ref="AO3:AO5"/>
    <mergeCell ref="BD3:BF4"/>
    <mergeCell ref="AD1:AI2"/>
    <mergeCell ref="AD3:AE3"/>
    <mergeCell ref="AP3:AR3"/>
    <mergeCell ref="AS3:AX3"/>
    <mergeCell ref="AY3:BA3"/>
    <mergeCell ref="AK5:AM5"/>
    <mergeCell ref="AK6:AM6"/>
    <mergeCell ref="AK7:AM7"/>
    <mergeCell ref="A1:A3"/>
    <mergeCell ref="B4:C4"/>
    <mergeCell ref="R1:W3"/>
    <mergeCell ref="R4:S4"/>
    <mergeCell ref="T4:U4"/>
    <mergeCell ref="V4:W4"/>
    <mergeCell ref="J4:K4"/>
    <mergeCell ref="B2:G2"/>
    <mergeCell ref="B3:G3"/>
    <mergeCell ref="H2:K3"/>
    <mergeCell ref="AH3:AI3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T133"/>
  <sheetViews>
    <sheetView zoomScale="70" zoomScaleNormal="70" workbookViewId="0">
      <selection activeCell="U9" sqref="U9:U48"/>
    </sheetView>
  </sheetViews>
  <sheetFormatPr defaultRowHeight="15" x14ac:dyDescent="0.25"/>
  <sheetData>
    <row r="3" spans="2:46" ht="15.75" thickBot="1" x14ac:dyDescent="0.3"/>
    <row r="4" spans="2:46" ht="19.5" thickBot="1" x14ac:dyDescent="0.35">
      <c r="B4" s="212"/>
      <c r="C4" s="212"/>
      <c r="D4" s="212"/>
      <c r="E4" s="212"/>
      <c r="F4" s="212"/>
      <c r="G4" s="212"/>
      <c r="H4" s="212"/>
      <c r="I4" s="212"/>
      <c r="J4" s="667" t="s">
        <v>116</v>
      </c>
      <c r="K4" s="668"/>
      <c r="L4" s="668"/>
      <c r="M4" s="669"/>
      <c r="N4" s="625" t="s">
        <v>182</v>
      </c>
      <c r="O4" s="626"/>
      <c r="P4" s="626"/>
      <c r="Q4" s="627"/>
      <c r="R4" s="688" t="s">
        <v>97</v>
      </c>
      <c r="S4" s="689"/>
      <c r="T4" s="689"/>
      <c r="U4" s="689"/>
      <c r="V4" s="658" t="s">
        <v>274</v>
      </c>
      <c r="W4" s="658"/>
      <c r="X4" s="658"/>
      <c r="Y4" s="658"/>
    </row>
    <row r="5" spans="2:46" ht="27.75" customHeight="1" thickBot="1" x14ac:dyDescent="0.3">
      <c r="B5" s="640" t="s">
        <v>95</v>
      </c>
      <c r="C5" s="641"/>
      <c r="D5" s="641"/>
      <c r="E5" s="642"/>
      <c r="F5" s="644" t="s">
        <v>110</v>
      </c>
      <c r="G5" s="645"/>
      <c r="H5" s="645"/>
      <c r="I5" s="646"/>
      <c r="J5" s="670"/>
      <c r="K5" s="671"/>
      <c r="L5" s="671"/>
      <c r="M5" s="672"/>
      <c r="N5" s="628"/>
      <c r="O5" s="629"/>
      <c r="P5" s="629"/>
      <c r="Q5" s="630"/>
      <c r="R5" s="688"/>
      <c r="S5" s="689"/>
      <c r="T5" s="689"/>
      <c r="U5" s="689"/>
      <c r="V5" s="658"/>
      <c r="W5" s="658"/>
      <c r="X5" s="658"/>
      <c r="Y5" s="658"/>
      <c r="AF5" s="650" t="s">
        <v>26</v>
      </c>
      <c r="AG5" s="659" t="s">
        <v>221</v>
      </c>
      <c r="AH5" s="660"/>
      <c r="AI5" s="660"/>
      <c r="AJ5" s="666"/>
      <c r="AK5" s="681" t="s">
        <v>222</v>
      </c>
      <c r="AL5" s="682"/>
      <c r="AM5" s="685" t="s">
        <v>223</v>
      </c>
      <c r="AN5" s="664"/>
      <c r="AO5" s="652" t="s">
        <v>42</v>
      </c>
      <c r="AP5" s="654"/>
      <c r="AQ5" s="652" t="s">
        <v>34</v>
      </c>
      <c r="AR5" s="654"/>
      <c r="AS5" s="652" t="s">
        <v>224</v>
      </c>
      <c r="AT5" s="677"/>
    </row>
    <row r="6" spans="2:46" ht="19.5" thickBot="1" x14ac:dyDescent="0.35">
      <c r="B6" s="638" t="s">
        <v>109</v>
      </c>
      <c r="C6" s="643"/>
      <c r="D6" s="643"/>
      <c r="E6" s="639"/>
      <c r="F6" s="647"/>
      <c r="G6" s="648"/>
      <c r="H6" s="648"/>
      <c r="I6" s="649"/>
      <c r="J6" s="673"/>
      <c r="K6" s="674"/>
      <c r="L6" s="674"/>
      <c r="M6" s="675"/>
      <c r="N6" s="631"/>
      <c r="O6" s="632"/>
      <c r="P6" s="632"/>
      <c r="Q6" s="633"/>
      <c r="R6" s="688"/>
      <c r="S6" s="689"/>
      <c r="T6" s="689"/>
      <c r="U6" s="689"/>
      <c r="V6" s="623" t="s">
        <v>108</v>
      </c>
      <c r="W6" s="624"/>
      <c r="X6" s="638" t="s">
        <v>105</v>
      </c>
      <c r="Y6" s="639"/>
      <c r="AF6" s="650"/>
      <c r="AG6" s="659" t="s">
        <v>225</v>
      </c>
      <c r="AH6" s="666"/>
      <c r="AI6" s="255" t="s">
        <v>226</v>
      </c>
      <c r="AJ6" s="255" t="s">
        <v>227</v>
      </c>
      <c r="AK6" s="683"/>
      <c r="AL6" s="684"/>
      <c r="AM6" s="686"/>
      <c r="AN6" s="687"/>
      <c r="AO6" s="655"/>
      <c r="AP6" s="657"/>
      <c r="AQ6" s="655"/>
      <c r="AR6" s="657"/>
      <c r="AS6" s="655"/>
      <c r="AT6" s="678"/>
    </row>
    <row r="7" spans="2:46" ht="19.5" thickBot="1" x14ac:dyDescent="0.35">
      <c r="B7" s="679" t="s">
        <v>228</v>
      </c>
      <c r="C7" s="680"/>
      <c r="D7" s="638" t="s">
        <v>229</v>
      </c>
      <c r="E7" s="639"/>
      <c r="F7" s="679" t="s">
        <v>228</v>
      </c>
      <c r="G7" s="680"/>
      <c r="H7" s="638" t="s">
        <v>229</v>
      </c>
      <c r="I7" s="639"/>
      <c r="J7" s="679" t="s">
        <v>228</v>
      </c>
      <c r="K7" s="680"/>
      <c r="L7" s="638" t="s">
        <v>229</v>
      </c>
      <c r="M7" s="639"/>
      <c r="N7" s="679" t="s">
        <v>228</v>
      </c>
      <c r="O7" s="680"/>
      <c r="P7" s="638" t="s">
        <v>229</v>
      </c>
      <c r="Q7" s="639"/>
      <c r="R7" s="679" t="s">
        <v>228</v>
      </c>
      <c r="S7" s="680"/>
      <c r="T7" s="638" t="s">
        <v>229</v>
      </c>
      <c r="U7" s="639"/>
      <c r="V7" s="679" t="s">
        <v>228</v>
      </c>
      <c r="W7" s="680"/>
      <c r="X7" s="638" t="s">
        <v>229</v>
      </c>
      <c r="Y7" s="639"/>
      <c r="AF7" s="651"/>
      <c r="AG7" s="530" t="s">
        <v>228</v>
      </c>
      <c r="AH7" s="530" t="s">
        <v>229</v>
      </c>
      <c r="AI7" s="530" t="s">
        <v>228</v>
      </c>
      <c r="AJ7" s="530" t="s">
        <v>229</v>
      </c>
      <c r="AK7" s="531" t="s">
        <v>228</v>
      </c>
      <c r="AL7" s="531" t="s">
        <v>229</v>
      </c>
      <c r="AM7" s="530" t="s">
        <v>228</v>
      </c>
      <c r="AN7" s="530" t="s">
        <v>229</v>
      </c>
      <c r="AO7" s="530" t="s">
        <v>228</v>
      </c>
      <c r="AP7" s="530" t="s">
        <v>229</v>
      </c>
      <c r="AQ7" s="530" t="s">
        <v>228</v>
      </c>
      <c r="AR7" s="530" t="s">
        <v>229</v>
      </c>
      <c r="AS7" s="530" t="s">
        <v>228</v>
      </c>
      <c r="AT7" s="530" t="s">
        <v>229</v>
      </c>
    </row>
    <row r="8" spans="2:46" ht="19.5" thickBot="1" x14ac:dyDescent="0.3">
      <c r="B8">
        <v>2</v>
      </c>
      <c r="C8">
        <v>60</v>
      </c>
      <c r="D8">
        <v>2</v>
      </c>
      <c r="E8">
        <v>60</v>
      </c>
      <c r="F8" s="538">
        <v>0</v>
      </c>
      <c r="G8" s="536">
        <v>0</v>
      </c>
      <c r="H8" s="538">
        <v>0</v>
      </c>
      <c r="I8" s="536">
        <v>0</v>
      </c>
      <c r="J8" t="s">
        <v>273</v>
      </c>
      <c r="K8" s="258">
        <v>60</v>
      </c>
      <c r="L8" t="s">
        <v>273</v>
      </c>
      <c r="M8" s="258">
        <v>60</v>
      </c>
      <c r="N8">
        <v>1</v>
      </c>
      <c r="O8" s="551">
        <v>0</v>
      </c>
      <c r="P8">
        <v>1</v>
      </c>
      <c r="Q8" s="551">
        <v>0</v>
      </c>
      <c r="R8" s="552">
        <v>0</v>
      </c>
      <c r="S8" s="552">
        <v>0</v>
      </c>
      <c r="T8" s="552">
        <v>0</v>
      </c>
      <c r="U8" s="552">
        <v>0</v>
      </c>
      <c r="V8" s="553">
        <v>1</v>
      </c>
      <c r="W8" s="553">
        <v>60</v>
      </c>
      <c r="X8" s="553">
        <v>1</v>
      </c>
      <c r="Y8" s="553">
        <v>60</v>
      </c>
      <c r="AF8" s="258">
        <v>60</v>
      </c>
      <c r="AG8" s="255">
        <v>4.2</v>
      </c>
      <c r="AH8" s="330">
        <v>4.0999999999999996</v>
      </c>
      <c r="AI8" s="257">
        <v>3.3</v>
      </c>
      <c r="AJ8" s="255">
        <v>7.32</v>
      </c>
      <c r="AK8" s="289">
        <v>11.45</v>
      </c>
      <c r="AL8" s="255">
        <v>11.4</v>
      </c>
      <c r="AM8" s="255">
        <v>31.7</v>
      </c>
      <c r="AN8" s="255">
        <v>31.5</v>
      </c>
      <c r="AO8" s="255">
        <v>50</v>
      </c>
      <c r="AP8" s="255">
        <v>50</v>
      </c>
      <c r="AQ8" s="255">
        <v>228</v>
      </c>
      <c r="AR8" s="255">
        <v>230</v>
      </c>
      <c r="AS8" s="255">
        <v>40</v>
      </c>
      <c r="AT8" s="255">
        <v>40</v>
      </c>
    </row>
    <row r="9" spans="2:46" ht="16.5" thickBot="1" x14ac:dyDescent="0.3">
      <c r="B9" s="255">
        <v>4.2</v>
      </c>
      <c r="C9" s="258">
        <v>60</v>
      </c>
      <c r="D9" s="330">
        <v>4.0999999999999996</v>
      </c>
      <c r="E9" s="258">
        <v>60</v>
      </c>
      <c r="F9" s="255">
        <v>1</v>
      </c>
      <c r="G9" s="258">
        <v>1</v>
      </c>
      <c r="H9" s="255">
        <v>1</v>
      </c>
      <c r="I9" s="258">
        <v>1</v>
      </c>
      <c r="J9" t="s">
        <v>246</v>
      </c>
      <c r="K9" s="258">
        <v>59</v>
      </c>
      <c r="L9" t="s">
        <v>87</v>
      </c>
      <c r="M9" s="258">
        <v>59</v>
      </c>
      <c r="N9" s="547">
        <v>169</v>
      </c>
      <c r="O9" s="258">
        <v>1</v>
      </c>
      <c r="P9" s="547">
        <v>171</v>
      </c>
      <c r="Q9" s="258">
        <v>1</v>
      </c>
      <c r="R9" s="547">
        <v>1</v>
      </c>
      <c r="S9" s="258">
        <v>1</v>
      </c>
      <c r="T9" s="547">
        <v>1</v>
      </c>
      <c r="U9" s="258">
        <v>1</v>
      </c>
      <c r="V9">
        <v>3.3010000000000002</v>
      </c>
      <c r="W9" s="258">
        <v>59</v>
      </c>
      <c r="X9">
        <v>7.3209999999999997</v>
      </c>
      <c r="Y9" s="258">
        <v>59</v>
      </c>
      <c r="AF9" s="258">
        <v>59</v>
      </c>
      <c r="AG9" s="255"/>
      <c r="AH9" s="532"/>
      <c r="AI9" s="255">
        <v>3.32</v>
      </c>
      <c r="AJ9" s="255">
        <v>7.35</v>
      </c>
      <c r="AK9" s="289">
        <v>11.5</v>
      </c>
      <c r="AL9" s="255">
        <v>11.45</v>
      </c>
      <c r="AM9" s="255">
        <v>31.9</v>
      </c>
      <c r="AN9" s="255">
        <v>31.7</v>
      </c>
      <c r="AO9" s="255"/>
      <c r="AP9" s="255"/>
      <c r="AQ9" s="255">
        <v>227</v>
      </c>
      <c r="AR9" s="255">
        <v>229</v>
      </c>
      <c r="AS9" s="255">
        <v>39</v>
      </c>
      <c r="AT9" s="255">
        <v>39</v>
      </c>
    </row>
    <row r="10" spans="2:46" ht="16.5" thickBot="1" x14ac:dyDescent="0.3">
      <c r="B10" s="255">
        <v>4.3</v>
      </c>
      <c r="C10" s="258">
        <v>58</v>
      </c>
      <c r="D10" s="255">
        <v>4.2</v>
      </c>
      <c r="E10" s="258">
        <v>58</v>
      </c>
      <c r="F10" s="255">
        <v>2</v>
      </c>
      <c r="G10" s="258">
        <v>2</v>
      </c>
      <c r="H10" s="255">
        <v>2</v>
      </c>
      <c r="I10" s="258">
        <v>2</v>
      </c>
      <c r="J10" t="s">
        <v>247</v>
      </c>
      <c r="K10" s="258">
        <v>58</v>
      </c>
      <c r="L10" s="255" t="s">
        <v>246</v>
      </c>
      <c r="M10" s="258">
        <v>58</v>
      </c>
      <c r="N10" s="547">
        <v>170</v>
      </c>
      <c r="O10" s="258">
        <v>2</v>
      </c>
      <c r="P10" s="547">
        <v>172</v>
      </c>
      <c r="Q10" s="258">
        <v>2</v>
      </c>
      <c r="R10" s="547">
        <v>2</v>
      </c>
      <c r="S10" s="258">
        <v>2</v>
      </c>
      <c r="T10" s="547">
        <v>2</v>
      </c>
      <c r="U10" s="258">
        <v>2</v>
      </c>
      <c r="V10">
        <v>3.3210000000000002</v>
      </c>
      <c r="W10" s="258">
        <v>58</v>
      </c>
      <c r="X10">
        <v>7.351</v>
      </c>
      <c r="Y10" s="258">
        <v>58</v>
      </c>
      <c r="AF10" s="258">
        <v>58</v>
      </c>
      <c r="AG10" s="255">
        <v>4.3</v>
      </c>
      <c r="AH10" s="255">
        <v>4.2</v>
      </c>
      <c r="AI10" s="255">
        <v>3.34</v>
      </c>
      <c r="AJ10" s="255">
        <v>7.38</v>
      </c>
      <c r="AK10" s="289">
        <v>11.55</v>
      </c>
      <c r="AL10" s="255">
        <v>11.5</v>
      </c>
      <c r="AM10" s="255">
        <v>32.1</v>
      </c>
      <c r="AN10" s="255">
        <v>31.9</v>
      </c>
      <c r="AO10" s="255">
        <v>49</v>
      </c>
      <c r="AP10" s="255">
        <v>49</v>
      </c>
      <c r="AQ10" s="255">
        <v>226</v>
      </c>
      <c r="AR10" s="255">
        <v>228</v>
      </c>
      <c r="AS10" s="255">
        <v>38</v>
      </c>
      <c r="AT10" s="255"/>
    </row>
    <row r="11" spans="2:46" ht="16.5" thickBot="1" x14ac:dyDescent="0.3">
      <c r="B11" s="255">
        <v>4.4000000000000004</v>
      </c>
      <c r="C11" s="258">
        <v>56</v>
      </c>
      <c r="D11" s="529">
        <v>4.3</v>
      </c>
      <c r="E11" s="258">
        <v>56</v>
      </c>
      <c r="F11" s="255">
        <v>3</v>
      </c>
      <c r="G11" s="258">
        <v>3</v>
      </c>
      <c r="H11" s="255">
        <v>3</v>
      </c>
      <c r="I11" s="258">
        <v>3</v>
      </c>
      <c r="J11" t="s">
        <v>248</v>
      </c>
      <c r="K11" s="258">
        <v>57</v>
      </c>
      <c r="L11" t="s">
        <v>247</v>
      </c>
      <c r="M11" s="258">
        <v>57</v>
      </c>
      <c r="N11" s="547">
        <v>171</v>
      </c>
      <c r="O11" s="258">
        <v>3</v>
      </c>
      <c r="P11" s="547">
        <v>173</v>
      </c>
      <c r="Q11" s="258">
        <v>3</v>
      </c>
      <c r="R11" s="547">
        <v>3</v>
      </c>
      <c r="S11" s="258">
        <v>3</v>
      </c>
      <c r="T11" s="547">
        <v>3</v>
      </c>
      <c r="U11" s="258">
        <v>3</v>
      </c>
      <c r="V11">
        <v>3.3410000000000002</v>
      </c>
      <c r="W11" s="258">
        <v>57</v>
      </c>
      <c r="X11">
        <v>7.3810000000000002</v>
      </c>
      <c r="Y11" s="258">
        <v>57</v>
      </c>
      <c r="AF11" s="258">
        <v>57</v>
      </c>
      <c r="AG11" s="255"/>
      <c r="AH11" s="533"/>
      <c r="AI11" s="257">
        <v>3.36</v>
      </c>
      <c r="AJ11" s="255">
        <v>7.41</v>
      </c>
      <c r="AK11" s="289">
        <v>12</v>
      </c>
      <c r="AL11" s="255">
        <v>11.55</v>
      </c>
      <c r="AM11" s="255">
        <v>32.299999999999997</v>
      </c>
      <c r="AN11" s="255">
        <v>32.1</v>
      </c>
      <c r="AO11" s="255"/>
      <c r="AP11" s="255"/>
      <c r="AQ11" s="255">
        <v>225</v>
      </c>
      <c r="AR11" s="255">
        <v>227</v>
      </c>
      <c r="AS11" s="255"/>
      <c r="AT11" s="255">
        <v>38</v>
      </c>
    </row>
    <row r="12" spans="2:46" ht="16.5" thickBot="1" x14ac:dyDescent="0.3">
      <c r="B12" s="255">
        <v>4.5</v>
      </c>
      <c r="C12" s="258">
        <v>54</v>
      </c>
      <c r="D12" s="529">
        <v>4.4000000000000004</v>
      </c>
      <c r="E12" s="258">
        <v>54</v>
      </c>
      <c r="F12" s="255">
        <v>4</v>
      </c>
      <c r="G12" s="258">
        <v>4</v>
      </c>
      <c r="H12" s="255">
        <v>4</v>
      </c>
      <c r="I12" s="258">
        <v>4</v>
      </c>
      <c r="J12" t="s">
        <v>249</v>
      </c>
      <c r="K12" s="258">
        <v>56</v>
      </c>
      <c r="L12" s="255" t="s">
        <v>248</v>
      </c>
      <c r="M12" s="258">
        <v>56</v>
      </c>
      <c r="N12" s="547">
        <v>172</v>
      </c>
      <c r="O12" s="258">
        <v>4</v>
      </c>
      <c r="P12" s="547">
        <v>174</v>
      </c>
      <c r="Q12" s="258">
        <v>4</v>
      </c>
      <c r="R12" s="547">
        <v>4</v>
      </c>
      <c r="S12" s="258">
        <v>4</v>
      </c>
      <c r="T12" s="547">
        <v>4</v>
      </c>
      <c r="U12" s="258">
        <v>4</v>
      </c>
      <c r="V12">
        <v>3.3610000000000002</v>
      </c>
      <c r="W12" s="258">
        <v>56</v>
      </c>
      <c r="X12">
        <v>7.4109999999999996</v>
      </c>
      <c r="Y12" s="258">
        <v>56</v>
      </c>
      <c r="AF12" s="258">
        <v>56</v>
      </c>
      <c r="AG12" s="255">
        <v>4.4000000000000004</v>
      </c>
      <c r="AH12" s="529">
        <v>4.3</v>
      </c>
      <c r="AI12" s="255">
        <v>3.38</v>
      </c>
      <c r="AJ12" s="255">
        <v>7.44</v>
      </c>
      <c r="AK12" s="289">
        <v>12.1</v>
      </c>
      <c r="AL12" s="289">
        <v>12</v>
      </c>
      <c r="AM12" s="255">
        <v>32.5</v>
      </c>
      <c r="AN12" s="255">
        <v>32.299999999999997</v>
      </c>
      <c r="AO12" s="255">
        <v>48</v>
      </c>
      <c r="AP12" s="255">
        <v>48</v>
      </c>
      <c r="AQ12" s="255">
        <v>224</v>
      </c>
      <c r="AR12" s="255">
        <v>226</v>
      </c>
      <c r="AS12" s="255">
        <v>37</v>
      </c>
      <c r="AT12" s="255"/>
    </row>
    <row r="13" spans="2:46" ht="16.5" thickBot="1" x14ac:dyDescent="0.3">
      <c r="B13" s="255">
        <v>4.5999999999999996</v>
      </c>
      <c r="C13" s="258">
        <v>52</v>
      </c>
      <c r="D13" s="529">
        <v>4.5</v>
      </c>
      <c r="E13" s="258">
        <v>52</v>
      </c>
      <c r="F13" s="255">
        <v>5</v>
      </c>
      <c r="G13" s="258">
        <v>5</v>
      </c>
      <c r="H13" s="255">
        <v>5</v>
      </c>
      <c r="I13" s="258">
        <v>5</v>
      </c>
      <c r="J13" t="s">
        <v>52</v>
      </c>
      <c r="K13" s="258">
        <v>55</v>
      </c>
      <c r="L13" t="s">
        <v>249</v>
      </c>
      <c r="M13" s="258">
        <v>55</v>
      </c>
      <c r="N13" s="547">
        <v>173</v>
      </c>
      <c r="O13" s="258">
        <v>5</v>
      </c>
      <c r="P13" s="547">
        <v>175</v>
      </c>
      <c r="Q13" s="258">
        <v>5</v>
      </c>
      <c r="R13" s="547">
        <v>5</v>
      </c>
      <c r="S13" s="258">
        <v>5</v>
      </c>
      <c r="T13" s="547">
        <v>5</v>
      </c>
      <c r="U13" s="258">
        <v>5</v>
      </c>
      <c r="V13">
        <v>3.3809999999999998</v>
      </c>
      <c r="W13" s="258">
        <v>55</v>
      </c>
      <c r="X13">
        <v>7.4409999999999998</v>
      </c>
      <c r="Y13" s="258">
        <v>55</v>
      </c>
      <c r="AF13" s="258">
        <v>55</v>
      </c>
      <c r="AG13" s="255"/>
      <c r="AH13" s="533"/>
      <c r="AI13" s="257">
        <v>3.4</v>
      </c>
      <c r="AJ13" s="255">
        <v>7.47</v>
      </c>
      <c r="AK13" s="289">
        <v>12.2</v>
      </c>
      <c r="AL13" s="289">
        <v>12.1</v>
      </c>
      <c r="AM13" s="255">
        <v>32.700000000000003</v>
      </c>
      <c r="AN13" s="255">
        <v>32.5</v>
      </c>
      <c r="AO13" s="255"/>
      <c r="AP13" s="255"/>
      <c r="AQ13" s="255">
        <v>223</v>
      </c>
      <c r="AR13" s="255">
        <v>225</v>
      </c>
      <c r="AS13" s="255"/>
      <c r="AT13" s="255">
        <v>37</v>
      </c>
    </row>
    <row r="14" spans="2:46" ht="16.5" thickBot="1" x14ac:dyDescent="0.3">
      <c r="B14" s="255">
        <v>4.7</v>
      </c>
      <c r="C14" s="258">
        <v>50</v>
      </c>
      <c r="D14" s="529">
        <v>4.5999999999999996</v>
      </c>
      <c r="E14" s="258">
        <v>50</v>
      </c>
      <c r="F14" s="255">
        <v>6</v>
      </c>
      <c r="G14" s="258">
        <v>6</v>
      </c>
      <c r="H14" s="255">
        <v>6</v>
      </c>
      <c r="I14" s="258">
        <v>6</v>
      </c>
      <c r="J14" t="s">
        <v>250</v>
      </c>
      <c r="K14" s="258">
        <v>54</v>
      </c>
      <c r="L14" s="255" t="s">
        <v>52</v>
      </c>
      <c r="M14" s="258">
        <v>54</v>
      </c>
      <c r="N14" s="547">
        <v>174</v>
      </c>
      <c r="O14" s="258">
        <v>6</v>
      </c>
      <c r="P14" s="547">
        <v>176</v>
      </c>
      <c r="Q14" s="258">
        <v>6</v>
      </c>
      <c r="R14" s="547">
        <v>6</v>
      </c>
      <c r="S14" s="258">
        <v>6</v>
      </c>
      <c r="T14" s="547">
        <v>6</v>
      </c>
      <c r="U14" s="258">
        <v>6</v>
      </c>
      <c r="V14">
        <v>3.4009999999999998</v>
      </c>
      <c r="W14" s="258">
        <v>54</v>
      </c>
      <c r="X14">
        <v>7.4710000000000001</v>
      </c>
      <c r="Y14" s="258">
        <v>54</v>
      </c>
      <c r="AF14" s="258">
        <v>54</v>
      </c>
      <c r="AG14" s="255">
        <v>4.5</v>
      </c>
      <c r="AH14" s="529">
        <v>4.4000000000000004</v>
      </c>
      <c r="AI14" s="255">
        <v>3.42</v>
      </c>
      <c r="AJ14" s="255">
        <v>7.5</v>
      </c>
      <c r="AK14" s="289">
        <v>12.3</v>
      </c>
      <c r="AL14" s="289">
        <v>12.2</v>
      </c>
      <c r="AM14" s="255">
        <v>32.9</v>
      </c>
      <c r="AN14" s="255">
        <v>32.700000000000003</v>
      </c>
      <c r="AO14" s="255">
        <v>47</v>
      </c>
      <c r="AP14" s="255">
        <v>47</v>
      </c>
      <c r="AQ14" s="255">
        <v>222</v>
      </c>
      <c r="AR14" s="255">
        <v>224</v>
      </c>
      <c r="AS14" s="255">
        <v>36</v>
      </c>
      <c r="AT14" s="255"/>
    </row>
    <row r="15" spans="2:46" ht="16.5" thickBot="1" x14ac:dyDescent="0.3">
      <c r="B15" s="255">
        <v>4.8</v>
      </c>
      <c r="C15" s="258">
        <v>48</v>
      </c>
      <c r="D15" s="529">
        <v>4.7</v>
      </c>
      <c r="E15" s="258">
        <v>48</v>
      </c>
      <c r="F15" s="255">
        <v>7</v>
      </c>
      <c r="G15" s="258">
        <v>7</v>
      </c>
      <c r="H15" s="255">
        <v>7</v>
      </c>
      <c r="I15" s="258">
        <v>7</v>
      </c>
      <c r="J15" t="s">
        <v>251</v>
      </c>
      <c r="K15" s="258">
        <v>53</v>
      </c>
      <c r="L15" t="s">
        <v>250</v>
      </c>
      <c r="M15" s="258">
        <v>53</v>
      </c>
      <c r="N15" s="547">
        <v>175</v>
      </c>
      <c r="O15" s="258">
        <v>7</v>
      </c>
      <c r="P15" s="547">
        <v>177</v>
      </c>
      <c r="Q15" s="258">
        <v>7</v>
      </c>
      <c r="R15" s="547">
        <v>7</v>
      </c>
      <c r="S15" s="258">
        <v>7</v>
      </c>
      <c r="T15" s="547">
        <v>7</v>
      </c>
      <c r="U15" s="258">
        <v>7</v>
      </c>
      <c r="V15">
        <v>3.4209999999999998</v>
      </c>
      <c r="W15" s="258">
        <v>53</v>
      </c>
      <c r="X15">
        <v>7.5010000000000003</v>
      </c>
      <c r="Y15" s="258">
        <v>53</v>
      </c>
      <c r="AF15" s="258">
        <v>53</v>
      </c>
      <c r="AG15" s="255"/>
      <c r="AH15" s="533"/>
      <c r="AI15" s="257">
        <v>3.44</v>
      </c>
      <c r="AJ15" s="255">
        <v>7.53</v>
      </c>
      <c r="AK15" s="289">
        <v>12.4</v>
      </c>
      <c r="AL15" s="289">
        <v>12.3</v>
      </c>
      <c r="AM15" s="255">
        <v>33.1</v>
      </c>
      <c r="AN15" s="255">
        <v>32.9</v>
      </c>
      <c r="AO15" s="255"/>
      <c r="AP15" s="255"/>
      <c r="AQ15" s="255">
        <v>221</v>
      </c>
      <c r="AR15" s="255">
        <v>223</v>
      </c>
      <c r="AS15" s="255"/>
      <c r="AT15" s="255">
        <v>36</v>
      </c>
    </row>
    <row r="16" spans="2:46" ht="16.5" thickBot="1" x14ac:dyDescent="0.3">
      <c r="B16" s="255">
        <v>4.9000000000000004</v>
      </c>
      <c r="C16" s="258">
        <v>46</v>
      </c>
      <c r="D16" s="529">
        <v>4.8</v>
      </c>
      <c r="E16" s="258">
        <v>46</v>
      </c>
      <c r="F16" s="255">
        <v>8</v>
      </c>
      <c r="G16" s="258">
        <v>8</v>
      </c>
      <c r="H16" s="255">
        <v>8</v>
      </c>
      <c r="I16" s="258">
        <v>8</v>
      </c>
      <c r="J16" t="s">
        <v>252</v>
      </c>
      <c r="K16" s="258">
        <v>52</v>
      </c>
      <c r="L16" s="255" t="s">
        <v>251</v>
      </c>
      <c r="M16" s="258">
        <v>52</v>
      </c>
      <c r="N16" s="547">
        <v>176</v>
      </c>
      <c r="O16" s="258">
        <v>8</v>
      </c>
      <c r="P16" s="547">
        <v>178</v>
      </c>
      <c r="Q16" s="258">
        <v>8</v>
      </c>
      <c r="R16" s="547">
        <v>8</v>
      </c>
      <c r="S16" s="258">
        <v>8</v>
      </c>
      <c r="T16" s="547">
        <v>8</v>
      </c>
      <c r="U16" s="258">
        <v>8</v>
      </c>
      <c r="V16">
        <v>3.4409999999999998</v>
      </c>
      <c r="W16" s="258">
        <v>52</v>
      </c>
      <c r="X16">
        <v>7.5309999999999997</v>
      </c>
      <c r="Y16" s="258">
        <v>52</v>
      </c>
      <c r="AF16" s="258">
        <v>52</v>
      </c>
      <c r="AG16" s="255">
        <v>4.5999999999999996</v>
      </c>
      <c r="AH16" s="529">
        <v>4.5</v>
      </c>
      <c r="AI16" s="255">
        <v>3.46</v>
      </c>
      <c r="AJ16" s="255">
        <v>7.56</v>
      </c>
      <c r="AK16" s="289">
        <v>12.5</v>
      </c>
      <c r="AL16" s="289">
        <v>12.4</v>
      </c>
      <c r="AM16" s="255">
        <v>33.299999999999997</v>
      </c>
      <c r="AN16" s="255">
        <v>33.1</v>
      </c>
      <c r="AO16" s="255">
        <v>46</v>
      </c>
      <c r="AP16" s="255">
        <v>46</v>
      </c>
      <c r="AQ16" s="255">
        <v>220</v>
      </c>
      <c r="AR16" s="255">
        <v>222</v>
      </c>
      <c r="AS16" s="255">
        <v>35</v>
      </c>
      <c r="AT16" s="255"/>
    </row>
    <row r="17" spans="2:46" ht="16.5" thickBot="1" x14ac:dyDescent="0.3">
      <c r="B17" s="255">
        <v>5</v>
      </c>
      <c r="C17" s="258">
        <v>44</v>
      </c>
      <c r="D17" s="529">
        <v>4.9000000000000004</v>
      </c>
      <c r="E17" s="258">
        <v>44</v>
      </c>
      <c r="F17" s="255">
        <v>9</v>
      </c>
      <c r="G17" s="258">
        <v>9</v>
      </c>
      <c r="H17" s="255">
        <v>9</v>
      </c>
      <c r="I17" s="258">
        <v>9</v>
      </c>
      <c r="J17" t="s">
        <v>253</v>
      </c>
      <c r="K17" s="258">
        <v>51</v>
      </c>
      <c r="L17" t="s">
        <v>252</v>
      </c>
      <c r="M17" s="258">
        <v>51</v>
      </c>
      <c r="N17" s="547">
        <v>177</v>
      </c>
      <c r="O17" s="258">
        <v>9</v>
      </c>
      <c r="P17" s="547">
        <v>179</v>
      </c>
      <c r="Q17" s="258">
        <v>9</v>
      </c>
      <c r="R17" s="547">
        <v>9</v>
      </c>
      <c r="S17" s="258">
        <v>9</v>
      </c>
      <c r="T17" s="547">
        <v>9</v>
      </c>
      <c r="U17" s="258">
        <v>9</v>
      </c>
      <c r="V17">
        <v>3.4609999999999999</v>
      </c>
      <c r="W17" s="258">
        <v>51</v>
      </c>
      <c r="X17">
        <v>7.5609999999999999</v>
      </c>
      <c r="Y17" s="258">
        <v>51</v>
      </c>
      <c r="AF17" s="258">
        <v>51</v>
      </c>
      <c r="AG17" s="255"/>
      <c r="AH17" s="533"/>
      <c r="AI17" s="257">
        <v>3.48</v>
      </c>
      <c r="AJ17" s="255">
        <v>7.59</v>
      </c>
      <c r="AK17" s="289">
        <v>13</v>
      </c>
      <c r="AL17" s="289">
        <v>12.5</v>
      </c>
      <c r="AM17" s="255">
        <v>33.5</v>
      </c>
      <c r="AN17" s="255">
        <v>33.299999999999997</v>
      </c>
      <c r="AO17" s="255"/>
      <c r="AP17" s="255"/>
      <c r="AQ17" s="255">
        <v>219</v>
      </c>
      <c r="AR17" s="255">
        <v>221</v>
      </c>
      <c r="AS17" s="255">
        <v>34</v>
      </c>
      <c r="AT17" s="255">
        <v>35</v>
      </c>
    </row>
    <row r="18" spans="2:46" ht="16.5" thickBot="1" x14ac:dyDescent="0.3">
      <c r="B18" s="255">
        <v>5.0999999999999996</v>
      </c>
      <c r="C18" s="258">
        <v>42</v>
      </c>
      <c r="D18" s="529">
        <v>5</v>
      </c>
      <c r="E18" s="258">
        <v>42</v>
      </c>
      <c r="F18" s="255">
        <v>10</v>
      </c>
      <c r="G18" s="258">
        <v>10</v>
      </c>
      <c r="H18" s="255">
        <v>10</v>
      </c>
      <c r="I18" s="258">
        <v>10</v>
      </c>
      <c r="J18" t="s">
        <v>80</v>
      </c>
      <c r="K18" s="258">
        <v>50</v>
      </c>
      <c r="L18" s="255" t="s">
        <v>253</v>
      </c>
      <c r="M18" s="258">
        <v>50</v>
      </c>
      <c r="N18" s="547">
        <v>178</v>
      </c>
      <c r="O18" s="258">
        <v>10</v>
      </c>
      <c r="P18" s="547">
        <v>180</v>
      </c>
      <c r="Q18" s="258">
        <v>10</v>
      </c>
      <c r="R18" s="547">
        <v>10</v>
      </c>
      <c r="S18" s="258">
        <v>10</v>
      </c>
      <c r="T18" s="547">
        <v>10</v>
      </c>
      <c r="U18" s="258">
        <v>10</v>
      </c>
      <c r="V18">
        <v>3.4809999999999999</v>
      </c>
      <c r="W18" s="258">
        <v>50</v>
      </c>
      <c r="X18">
        <v>7.5910000000000002</v>
      </c>
      <c r="Y18" s="258">
        <v>50</v>
      </c>
      <c r="AF18" s="258">
        <v>50</v>
      </c>
      <c r="AG18" s="255">
        <v>4.7</v>
      </c>
      <c r="AH18" s="529">
        <v>4.5999999999999996</v>
      </c>
      <c r="AI18" s="255">
        <v>3.5</v>
      </c>
      <c r="AJ18" s="255">
        <v>8.02</v>
      </c>
      <c r="AK18" s="289">
        <v>13.1</v>
      </c>
      <c r="AL18" s="255">
        <v>13</v>
      </c>
      <c r="AM18" s="255">
        <v>34</v>
      </c>
      <c r="AN18" s="255">
        <v>33.5</v>
      </c>
      <c r="AO18" s="255">
        <v>45</v>
      </c>
      <c r="AP18" s="255">
        <v>45</v>
      </c>
      <c r="AQ18" s="255">
        <v>218</v>
      </c>
      <c r="AR18" s="255">
        <v>220</v>
      </c>
      <c r="AS18" s="255">
        <v>33</v>
      </c>
      <c r="AT18" s="255">
        <v>34</v>
      </c>
    </row>
    <row r="19" spans="2:46" ht="16.5" thickBot="1" x14ac:dyDescent="0.3">
      <c r="B19" s="255">
        <v>5.2</v>
      </c>
      <c r="C19" s="258">
        <v>40</v>
      </c>
      <c r="D19" s="529">
        <v>5.0999999999999996</v>
      </c>
      <c r="E19" s="258">
        <v>40</v>
      </c>
      <c r="F19" s="255">
        <v>11</v>
      </c>
      <c r="G19" s="258">
        <v>11</v>
      </c>
      <c r="H19" s="255">
        <v>11</v>
      </c>
      <c r="I19" s="258">
        <v>11</v>
      </c>
      <c r="J19" t="s">
        <v>84</v>
      </c>
      <c r="K19" s="258">
        <v>49</v>
      </c>
      <c r="L19" t="s">
        <v>80</v>
      </c>
      <c r="M19" s="258">
        <v>49</v>
      </c>
      <c r="N19" s="547">
        <v>179</v>
      </c>
      <c r="O19" s="258">
        <v>11</v>
      </c>
      <c r="P19" s="547">
        <v>181</v>
      </c>
      <c r="Q19" s="258">
        <v>11</v>
      </c>
      <c r="R19" s="547">
        <v>11</v>
      </c>
      <c r="S19" s="258">
        <v>11</v>
      </c>
      <c r="T19" s="547">
        <v>11</v>
      </c>
      <c r="U19" s="258">
        <v>11</v>
      </c>
      <c r="V19">
        <v>3.5009999999999999</v>
      </c>
      <c r="W19" s="258">
        <v>49</v>
      </c>
      <c r="X19">
        <v>8.0210000000000008</v>
      </c>
      <c r="Y19" s="258">
        <v>49</v>
      </c>
      <c r="AF19" s="258">
        <v>49</v>
      </c>
      <c r="AG19" s="255"/>
      <c r="AH19" s="533"/>
      <c r="AI19" s="257">
        <v>3.52</v>
      </c>
      <c r="AJ19" s="255">
        <v>8.0500000000000007</v>
      </c>
      <c r="AK19" s="289">
        <v>13.15</v>
      </c>
      <c r="AL19" s="289">
        <v>13.1</v>
      </c>
      <c r="AM19" s="255">
        <v>34.5</v>
      </c>
      <c r="AN19" s="255">
        <v>34</v>
      </c>
      <c r="AO19" s="255"/>
      <c r="AP19" s="255"/>
      <c r="AQ19" s="255">
        <v>217</v>
      </c>
      <c r="AR19" s="255">
        <v>219</v>
      </c>
      <c r="AS19" s="255"/>
      <c r="AT19" s="255">
        <v>33</v>
      </c>
    </row>
    <row r="20" spans="2:46" ht="16.5" thickBot="1" x14ac:dyDescent="0.3">
      <c r="B20" s="255">
        <v>5.3</v>
      </c>
      <c r="C20" s="258">
        <v>38</v>
      </c>
      <c r="D20" s="529">
        <v>5.2</v>
      </c>
      <c r="E20" s="258">
        <v>38</v>
      </c>
      <c r="F20" s="255">
        <v>12</v>
      </c>
      <c r="G20" s="258">
        <v>12</v>
      </c>
      <c r="H20" s="255">
        <v>12</v>
      </c>
      <c r="I20" s="258">
        <v>12</v>
      </c>
      <c r="J20" t="s">
        <v>82</v>
      </c>
      <c r="K20" s="258">
        <v>48</v>
      </c>
      <c r="L20" s="343" t="s">
        <v>84</v>
      </c>
      <c r="M20" s="258">
        <v>48</v>
      </c>
      <c r="N20" s="547">
        <v>180</v>
      </c>
      <c r="O20" s="258">
        <v>12</v>
      </c>
      <c r="P20" s="547">
        <v>182</v>
      </c>
      <c r="Q20" s="258">
        <v>12</v>
      </c>
      <c r="R20" s="547">
        <v>12</v>
      </c>
      <c r="S20" s="258">
        <v>12</v>
      </c>
      <c r="T20" s="547">
        <v>12</v>
      </c>
      <c r="U20" s="258">
        <v>12</v>
      </c>
      <c r="V20">
        <v>3.5209999999999999</v>
      </c>
      <c r="W20" s="258">
        <v>48</v>
      </c>
      <c r="X20">
        <v>8.0510000000000002</v>
      </c>
      <c r="Y20" s="258">
        <v>48</v>
      </c>
      <c r="AF20" s="258">
        <v>48</v>
      </c>
      <c r="AG20" s="255">
        <v>4.8</v>
      </c>
      <c r="AH20" s="529">
        <v>4.7</v>
      </c>
      <c r="AI20" s="255">
        <v>3.54</v>
      </c>
      <c r="AJ20" s="255">
        <v>8.1</v>
      </c>
      <c r="AK20" s="289">
        <v>13.3</v>
      </c>
      <c r="AL20" s="289">
        <v>13.15</v>
      </c>
      <c r="AM20" s="255">
        <v>35</v>
      </c>
      <c r="AN20" s="255">
        <v>34.5</v>
      </c>
      <c r="AO20" s="255">
        <v>44</v>
      </c>
      <c r="AP20" s="255">
        <v>44</v>
      </c>
      <c r="AQ20" s="255">
        <v>216</v>
      </c>
      <c r="AR20" s="255">
        <v>218</v>
      </c>
      <c r="AS20" s="255">
        <v>32</v>
      </c>
      <c r="AT20" s="255"/>
    </row>
    <row r="21" spans="2:46" ht="16.5" thickBot="1" x14ac:dyDescent="0.3">
      <c r="B21" s="255">
        <v>5.4</v>
      </c>
      <c r="C21" s="258">
        <v>36</v>
      </c>
      <c r="D21" s="255">
        <v>5.3</v>
      </c>
      <c r="E21" s="258">
        <v>36</v>
      </c>
      <c r="F21" s="255">
        <v>13</v>
      </c>
      <c r="G21" s="258">
        <v>13</v>
      </c>
      <c r="H21" s="255">
        <v>13</v>
      </c>
      <c r="I21" s="258">
        <v>13</v>
      </c>
      <c r="J21" t="s">
        <v>85</v>
      </c>
      <c r="K21" s="258">
        <v>47</v>
      </c>
      <c r="L21" t="s">
        <v>82</v>
      </c>
      <c r="M21" s="258">
        <v>47</v>
      </c>
      <c r="N21" s="547">
        <v>181</v>
      </c>
      <c r="O21" s="258">
        <v>13</v>
      </c>
      <c r="P21" s="547">
        <v>183</v>
      </c>
      <c r="Q21" s="258">
        <v>13</v>
      </c>
      <c r="R21" s="547">
        <v>13</v>
      </c>
      <c r="S21" s="258">
        <v>14</v>
      </c>
      <c r="T21" s="547">
        <v>13</v>
      </c>
      <c r="U21" s="258">
        <v>13</v>
      </c>
      <c r="V21">
        <v>3.5409999999999999</v>
      </c>
      <c r="W21" s="258">
        <v>47</v>
      </c>
      <c r="X21">
        <v>8.1010000000000009</v>
      </c>
      <c r="Y21" s="258">
        <v>47</v>
      </c>
      <c r="AF21" s="258">
        <v>47</v>
      </c>
      <c r="AG21" s="255"/>
      <c r="AH21" s="533"/>
      <c r="AI21" s="257">
        <v>3.56</v>
      </c>
      <c r="AJ21" s="255">
        <v>8.15</v>
      </c>
      <c r="AK21" s="289">
        <v>13.45</v>
      </c>
      <c r="AL21" s="289">
        <v>13.3</v>
      </c>
      <c r="AM21" s="255">
        <v>35.5</v>
      </c>
      <c r="AN21" s="255">
        <v>35</v>
      </c>
      <c r="AO21" s="255"/>
      <c r="AP21" s="255"/>
      <c r="AQ21" s="255">
        <v>215</v>
      </c>
      <c r="AR21" s="255">
        <v>217</v>
      </c>
      <c r="AS21" s="255"/>
      <c r="AT21" s="255">
        <v>32</v>
      </c>
    </row>
    <row r="22" spans="2:46" ht="16.5" thickBot="1" x14ac:dyDescent="0.3">
      <c r="B22" s="255">
        <v>5.5</v>
      </c>
      <c r="C22" s="258">
        <v>34</v>
      </c>
      <c r="D22" s="529">
        <v>5.4</v>
      </c>
      <c r="E22" s="258">
        <v>34</v>
      </c>
      <c r="F22" s="255">
        <v>14</v>
      </c>
      <c r="G22" s="258">
        <v>14</v>
      </c>
      <c r="H22" s="255">
        <v>14</v>
      </c>
      <c r="I22" s="258">
        <v>14</v>
      </c>
      <c r="J22" t="s">
        <v>53</v>
      </c>
      <c r="K22" s="258">
        <v>46</v>
      </c>
      <c r="L22" s="343" t="s">
        <v>85</v>
      </c>
      <c r="M22" s="258">
        <v>46</v>
      </c>
      <c r="N22" s="547">
        <v>182</v>
      </c>
      <c r="O22" s="258">
        <v>14</v>
      </c>
      <c r="P22" s="547">
        <v>184</v>
      </c>
      <c r="Q22" s="258">
        <v>14</v>
      </c>
      <c r="R22" s="547">
        <v>14</v>
      </c>
      <c r="S22" s="258">
        <v>16</v>
      </c>
      <c r="T22" s="547">
        <v>14</v>
      </c>
      <c r="U22" s="258">
        <v>15</v>
      </c>
      <c r="V22">
        <v>3.5609999999999999</v>
      </c>
      <c r="W22" s="258">
        <v>46</v>
      </c>
      <c r="X22">
        <v>8.1509999999999998</v>
      </c>
      <c r="Y22" s="258">
        <v>46</v>
      </c>
      <c r="AF22" s="258">
        <v>46</v>
      </c>
      <c r="AG22" s="255">
        <v>4.9000000000000004</v>
      </c>
      <c r="AH22" s="529">
        <v>4.8</v>
      </c>
      <c r="AI22" s="255">
        <v>3.58</v>
      </c>
      <c r="AJ22" s="255">
        <v>8.1999999999999993</v>
      </c>
      <c r="AK22" s="289">
        <v>14</v>
      </c>
      <c r="AL22" s="289">
        <v>13.45</v>
      </c>
      <c r="AM22" s="255">
        <v>36</v>
      </c>
      <c r="AN22" s="255">
        <v>35.5</v>
      </c>
      <c r="AO22" s="255">
        <v>43</v>
      </c>
      <c r="AP22" s="255">
        <v>43</v>
      </c>
      <c r="AQ22" s="255">
        <v>214</v>
      </c>
      <c r="AR22" s="255">
        <v>216</v>
      </c>
      <c r="AS22" s="255">
        <v>31</v>
      </c>
      <c r="AT22" s="255"/>
    </row>
    <row r="23" spans="2:46" ht="16.5" thickBot="1" x14ac:dyDescent="0.3">
      <c r="B23" s="255">
        <v>5.6</v>
      </c>
      <c r="C23" s="258">
        <v>31</v>
      </c>
      <c r="D23" s="255">
        <v>5.5</v>
      </c>
      <c r="E23" s="258">
        <v>32</v>
      </c>
      <c r="F23" s="255">
        <v>15</v>
      </c>
      <c r="G23" s="258">
        <v>15</v>
      </c>
      <c r="H23" s="255">
        <v>15</v>
      </c>
      <c r="I23" s="258">
        <v>15</v>
      </c>
      <c r="J23" t="s">
        <v>50</v>
      </c>
      <c r="K23" s="258">
        <v>45</v>
      </c>
      <c r="L23" t="s">
        <v>53</v>
      </c>
      <c r="M23" s="258">
        <v>45</v>
      </c>
      <c r="N23" s="547">
        <v>183</v>
      </c>
      <c r="O23" s="258">
        <v>15</v>
      </c>
      <c r="P23" s="547">
        <v>185</v>
      </c>
      <c r="Q23" s="258">
        <v>15</v>
      </c>
      <c r="R23" s="547">
        <v>15</v>
      </c>
      <c r="S23" s="258">
        <v>18</v>
      </c>
      <c r="T23" s="547">
        <v>15</v>
      </c>
      <c r="U23" s="258">
        <v>17</v>
      </c>
      <c r="V23">
        <v>3.581</v>
      </c>
      <c r="W23" s="258">
        <v>45</v>
      </c>
      <c r="X23">
        <v>8.2010000000000005</v>
      </c>
      <c r="Y23" s="258">
        <v>45</v>
      </c>
      <c r="AF23" s="258">
        <v>45</v>
      </c>
      <c r="AG23" s="255"/>
      <c r="AH23" s="533"/>
      <c r="AI23" s="257">
        <v>4</v>
      </c>
      <c r="AJ23" s="255">
        <v>8.25</v>
      </c>
      <c r="AK23" s="289">
        <v>14.1</v>
      </c>
      <c r="AL23" s="289">
        <v>14</v>
      </c>
      <c r="AM23" s="255">
        <v>36.5</v>
      </c>
      <c r="AN23" s="255">
        <v>36</v>
      </c>
      <c r="AO23" s="255"/>
      <c r="AP23" s="255"/>
      <c r="AQ23" s="255">
        <v>213</v>
      </c>
      <c r="AR23" s="255">
        <v>215</v>
      </c>
      <c r="AS23" s="255"/>
      <c r="AT23" s="255">
        <v>31</v>
      </c>
    </row>
    <row r="24" spans="2:46" ht="16.5" thickBot="1" x14ac:dyDescent="0.3">
      <c r="B24" s="255">
        <v>5.7</v>
      </c>
      <c r="C24" s="258">
        <v>28</v>
      </c>
      <c r="D24" s="529">
        <v>5.6</v>
      </c>
      <c r="E24" s="258">
        <v>30</v>
      </c>
      <c r="F24" s="255">
        <v>16</v>
      </c>
      <c r="G24" s="258">
        <v>16</v>
      </c>
      <c r="H24" s="255">
        <v>16</v>
      </c>
      <c r="I24" s="258">
        <v>16</v>
      </c>
      <c r="J24" t="s">
        <v>83</v>
      </c>
      <c r="K24" s="258">
        <v>44</v>
      </c>
      <c r="L24" s="343" t="s">
        <v>50</v>
      </c>
      <c r="M24" s="258">
        <v>44</v>
      </c>
      <c r="N24" s="547">
        <v>184</v>
      </c>
      <c r="O24" s="258">
        <v>16</v>
      </c>
      <c r="P24" s="547">
        <v>186</v>
      </c>
      <c r="Q24" s="258">
        <v>16</v>
      </c>
      <c r="R24" s="547">
        <v>16</v>
      </c>
      <c r="S24" s="258">
        <v>20</v>
      </c>
      <c r="T24" s="547">
        <v>16</v>
      </c>
      <c r="U24" s="258">
        <v>19</v>
      </c>
      <c r="V24">
        <v>4.0010000000000003</v>
      </c>
      <c r="W24" s="258">
        <v>44</v>
      </c>
      <c r="X24">
        <v>8.2509999999999994</v>
      </c>
      <c r="Y24" s="258">
        <v>44</v>
      </c>
      <c r="AF24" s="258">
        <v>44</v>
      </c>
      <c r="AG24" s="255">
        <v>5</v>
      </c>
      <c r="AH24" s="529">
        <v>4.9000000000000004</v>
      </c>
      <c r="AI24" s="255">
        <v>4.0199999999999996</v>
      </c>
      <c r="AJ24" s="255">
        <v>8.3000000000000007</v>
      </c>
      <c r="AK24" s="289">
        <v>14.2</v>
      </c>
      <c r="AL24" s="289">
        <v>14.1</v>
      </c>
      <c r="AM24" s="255">
        <v>37</v>
      </c>
      <c r="AN24" s="255">
        <v>36.5</v>
      </c>
      <c r="AO24" s="255">
        <v>42</v>
      </c>
      <c r="AP24" s="255">
        <v>42</v>
      </c>
      <c r="AQ24" s="255">
        <v>212</v>
      </c>
      <c r="AR24" s="255">
        <v>214</v>
      </c>
      <c r="AS24" s="255">
        <v>30</v>
      </c>
      <c r="AT24" s="255"/>
    </row>
    <row r="25" spans="2:46" ht="16.5" thickBot="1" x14ac:dyDescent="0.3">
      <c r="B25" s="255">
        <v>5.8</v>
      </c>
      <c r="C25" s="258">
        <v>24</v>
      </c>
      <c r="D25" s="529">
        <v>5.7</v>
      </c>
      <c r="E25" s="258">
        <v>27</v>
      </c>
      <c r="F25" s="255">
        <v>17</v>
      </c>
      <c r="G25" s="258">
        <v>17</v>
      </c>
      <c r="H25" s="255">
        <v>17</v>
      </c>
      <c r="I25" s="258">
        <v>17</v>
      </c>
      <c r="J25" t="s">
        <v>51</v>
      </c>
      <c r="K25" s="258">
        <v>43</v>
      </c>
      <c r="L25" t="s">
        <v>83</v>
      </c>
      <c r="M25" s="258">
        <v>43</v>
      </c>
      <c r="N25" s="547">
        <v>185</v>
      </c>
      <c r="O25" s="258">
        <v>17</v>
      </c>
      <c r="P25" s="547">
        <v>187</v>
      </c>
      <c r="Q25" s="258">
        <v>17</v>
      </c>
      <c r="R25" s="547">
        <v>17</v>
      </c>
      <c r="S25" s="258">
        <v>22</v>
      </c>
      <c r="T25" s="547">
        <v>17</v>
      </c>
      <c r="U25" s="258">
        <v>21</v>
      </c>
      <c r="V25">
        <v>4.0209999999999999</v>
      </c>
      <c r="W25" s="258">
        <v>43</v>
      </c>
      <c r="X25">
        <v>8.3010000000000002</v>
      </c>
      <c r="Y25" s="258">
        <v>43</v>
      </c>
      <c r="AF25" s="258">
        <v>43</v>
      </c>
      <c r="AG25" s="255"/>
      <c r="AH25" s="533"/>
      <c r="AI25" s="257">
        <v>4.04</v>
      </c>
      <c r="AJ25" s="255">
        <v>8.35</v>
      </c>
      <c r="AK25" s="289">
        <v>14.3</v>
      </c>
      <c r="AL25" s="289">
        <v>14.2</v>
      </c>
      <c r="AM25" s="255">
        <v>38</v>
      </c>
      <c r="AN25" s="255">
        <v>37</v>
      </c>
      <c r="AO25" s="255"/>
      <c r="AP25" s="255"/>
      <c r="AQ25" s="255">
        <v>211</v>
      </c>
      <c r="AR25" s="255">
        <v>213</v>
      </c>
      <c r="AS25" s="255"/>
      <c r="AT25" s="255">
        <v>30</v>
      </c>
    </row>
    <row r="26" spans="2:46" ht="16.5" thickBot="1" x14ac:dyDescent="0.3">
      <c r="B26" s="255">
        <v>5.9</v>
      </c>
      <c r="C26" s="258">
        <v>20</v>
      </c>
      <c r="D26" s="529">
        <v>5.8</v>
      </c>
      <c r="E26" s="258">
        <v>23</v>
      </c>
      <c r="F26" s="255">
        <v>18</v>
      </c>
      <c r="G26" s="258">
        <v>18</v>
      </c>
      <c r="H26" s="255">
        <v>18</v>
      </c>
      <c r="I26" s="258">
        <v>18</v>
      </c>
      <c r="J26" t="s">
        <v>54</v>
      </c>
      <c r="K26" s="258">
        <v>42</v>
      </c>
      <c r="L26" s="343" t="s">
        <v>51</v>
      </c>
      <c r="M26" s="258">
        <v>42</v>
      </c>
      <c r="N26" s="547">
        <v>186</v>
      </c>
      <c r="O26" s="258">
        <v>18</v>
      </c>
      <c r="P26" s="547">
        <v>188</v>
      </c>
      <c r="Q26" s="258">
        <v>18</v>
      </c>
      <c r="R26" s="547">
        <v>18</v>
      </c>
      <c r="S26" s="258">
        <v>24</v>
      </c>
      <c r="T26" s="547">
        <v>18</v>
      </c>
      <c r="U26" s="258">
        <v>23</v>
      </c>
      <c r="V26">
        <v>4.0410000000000004</v>
      </c>
      <c r="W26" s="258">
        <v>42</v>
      </c>
      <c r="X26">
        <v>8.3510000000000009</v>
      </c>
      <c r="Y26" s="258">
        <v>42</v>
      </c>
      <c r="AF26" s="258">
        <v>42</v>
      </c>
      <c r="AG26" s="255">
        <v>5.0999999999999996</v>
      </c>
      <c r="AH26" s="529">
        <v>5</v>
      </c>
      <c r="AI26" s="255">
        <v>4.0599999999999996</v>
      </c>
      <c r="AJ26" s="255">
        <v>8.4</v>
      </c>
      <c r="AK26" s="289">
        <v>14.4</v>
      </c>
      <c r="AL26" s="289">
        <v>14.3</v>
      </c>
      <c r="AM26" s="255">
        <v>39</v>
      </c>
      <c r="AN26" s="255">
        <v>38</v>
      </c>
      <c r="AO26" s="255">
        <v>41</v>
      </c>
      <c r="AP26" s="255">
        <v>41</v>
      </c>
      <c r="AQ26" s="255">
        <v>210</v>
      </c>
      <c r="AR26" s="255">
        <v>212</v>
      </c>
      <c r="AS26" s="255">
        <v>29</v>
      </c>
      <c r="AT26" s="255"/>
    </row>
    <row r="27" spans="2:46" ht="16.5" thickBot="1" x14ac:dyDescent="0.3">
      <c r="B27" s="255">
        <v>6</v>
      </c>
      <c r="C27" s="258">
        <v>16</v>
      </c>
      <c r="D27" s="529">
        <v>5.9</v>
      </c>
      <c r="E27" s="258">
        <v>19</v>
      </c>
      <c r="F27" s="255">
        <v>19</v>
      </c>
      <c r="G27" s="258">
        <v>19</v>
      </c>
      <c r="H27" s="255">
        <v>19</v>
      </c>
      <c r="I27" s="258">
        <v>19</v>
      </c>
      <c r="J27" t="s">
        <v>55</v>
      </c>
      <c r="K27" s="258">
        <v>41</v>
      </c>
      <c r="L27" t="s">
        <v>54</v>
      </c>
      <c r="M27" s="258">
        <v>41</v>
      </c>
      <c r="N27" s="547">
        <v>187</v>
      </c>
      <c r="O27" s="258">
        <v>19</v>
      </c>
      <c r="P27" s="547">
        <v>189</v>
      </c>
      <c r="Q27" s="258">
        <v>19</v>
      </c>
      <c r="R27" s="547">
        <v>19</v>
      </c>
      <c r="S27" s="258">
        <v>26</v>
      </c>
      <c r="T27" s="547">
        <v>19</v>
      </c>
      <c r="U27" s="258">
        <v>25</v>
      </c>
      <c r="V27">
        <v>4.0609999999999999</v>
      </c>
      <c r="W27" s="258">
        <v>41</v>
      </c>
      <c r="X27">
        <v>8.4009999999999998</v>
      </c>
      <c r="Y27" s="258">
        <v>41</v>
      </c>
      <c r="AF27" s="258">
        <v>41</v>
      </c>
      <c r="AG27" s="255"/>
      <c r="AH27" s="533"/>
      <c r="AI27" s="257">
        <v>4.08</v>
      </c>
      <c r="AJ27" s="255">
        <v>8.4499999999999993</v>
      </c>
      <c r="AK27" s="289">
        <v>14.5</v>
      </c>
      <c r="AL27" s="289">
        <v>14.4</v>
      </c>
      <c r="AM27" s="255">
        <v>40</v>
      </c>
      <c r="AN27" s="255">
        <v>39</v>
      </c>
      <c r="AO27" s="255"/>
      <c r="AP27" s="255"/>
      <c r="AQ27" s="255">
        <v>209</v>
      </c>
      <c r="AR27" s="255">
        <v>211</v>
      </c>
      <c r="AS27" s="255">
        <v>28</v>
      </c>
      <c r="AT27" s="255">
        <v>29</v>
      </c>
    </row>
    <row r="28" spans="2:46" ht="16.5" thickBot="1" x14ac:dyDescent="0.3">
      <c r="B28" s="255">
        <v>6.1</v>
      </c>
      <c r="C28" s="258">
        <v>11</v>
      </c>
      <c r="D28" s="529">
        <v>6</v>
      </c>
      <c r="E28" s="258">
        <v>15</v>
      </c>
      <c r="F28" s="255">
        <v>20</v>
      </c>
      <c r="G28" s="258">
        <v>20</v>
      </c>
      <c r="H28" s="255">
        <v>20</v>
      </c>
      <c r="I28" s="258">
        <v>20</v>
      </c>
      <c r="J28" t="s">
        <v>56</v>
      </c>
      <c r="K28" s="258">
        <v>40</v>
      </c>
      <c r="L28" s="343" t="s">
        <v>55</v>
      </c>
      <c r="M28" s="258">
        <v>40</v>
      </c>
      <c r="N28" s="547">
        <v>188</v>
      </c>
      <c r="O28" s="258">
        <v>20</v>
      </c>
      <c r="P28" s="547">
        <v>190</v>
      </c>
      <c r="Q28" s="258">
        <v>20</v>
      </c>
      <c r="R28" s="547">
        <v>20</v>
      </c>
      <c r="S28" s="258">
        <v>28</v>
      </c>
      <c r="T28" s="547">
        <v>20</v>
      </c>
      <c r="U28" s="258">
        <v>27</v>
      </c>
      <c r="V28">
        <v>4.0810000000000004</v>
      </c>
      <c r="W28" s="258">
        <v>40</v>
      </c>
      <c r="X28">
        <v>8.4510000000000005</v>
      </c>
      <c r="Y28" s="258">
        <v>40</v>
      </c>
      <c r="AF28" s="258">
        <v>40</v>
      </c>
      <c r="AG28" s="255">
        <v>5.2</v>
      </c>
      <c r="AH28" s="529">
        <v>5.0999999999999996</v>
      </c>
      <c r="AI28" s="255">
        <v>4.0999999999999996</v>
      </c>
      <c r="AJ28" s="255">
        <v>8.5</v>
      </c>
      <c r="AK28" s="289">
        <v>15</v>
      </c>
      <c r="AL28" s="255">
        <v>14.5</v>
      </c>
      <c r="AM28" s="255">
        <v>41</v>
      </c>
      <c r="AN28" s="255">
        <v>40</v>
      </c>
      <c r="AO28" s="255">
        <v>40</v>
      </c>
      <c r="AP28" s="255">
        <v>40</v>
      </c>
      <c r="AQ28" s="255">
        <v>208</v>
      </c>
      <c r="AR28" s="255">
        <v>210</v>
      </c>
      <c r="AS28" s="255">
        <v>27</v>
      </c>
      <c r="AT28" s="255">
        <v>28</v>
      </c>
    </row>
    <row r="29" spans="2:46" ht="16.5" thickBot="1" x14ac:dyDescent="0.3">
      <c r="B29" s="255">
        <v>6.2</v>
      </c>
      <c r="C29" s="258">
        <v>6</v>
      </c>
      <c r="D29" s="529">
        <v>6.1</v>
      </c>
      <c r="E29" s="258">
        <v>10</v>
      </c>
      <c r="F29" s="255">
        <v>21</v>
      </c>
      <c r="G29" s="258">
        <v>21</v>
      </c>
      <c r="H29" s="255">
        <v>21</v>
      </c>
      <c r="I29" s="258">
        <v>21</v>
      </c>
      <c r="J29" t="s">
        <v>57</v>
      </c>
      <c r="K29" s="258">
        <v>39</v>
      </c>
      <c r="L29" t="s">
        <v>56</v>
      </c>
      <c r="M29" s="258">
        <v>39</v>
      </c>
      <c r="N29" s="547">
        <v>189</v>
      </c>
      <c r="O29" s="258">
        <v>21</v>
      </c>
      <c r="P29" s="547">
        <v>191</v>
      </c>
      <c r="Q29" s="258">
        <v>21</v>
      </c>
      <c r="R29" s="547">
        <v>21</v>
      </c>
      <c r="S29" s="258">
        <v>30</v>
      </c>
      <c r="T29" s="547">
        <v>21</v>
      </c>
      <c r="U29" s="258">
        <v>29</v>
      </c>
      <c r="V29">
        <v>4.101</v>
      </c>
      <c r="W29" s="258">
        <v>39</v>
      </c>
      <c r="X29">
        <v>8.5009999999999994</v>
      </c>
      <c r="Y29" s="258">
        <v>39</v>
      </c>
      <c r="AF29" s="258">
        <v>39</v>
      </c>
      <c r="AG29" s="255"/>
      <c r="AH29" s="533"/>
      <c r="AI29" s="257">
        <v>4.12</v>
      </c>
      <c r="AJ29" s="255">
        <v>8.5500000000000007</v>
      </c>
      <c r="AK29" s="289">
        <v>15.15</v>
      </c>
      <c r="AL29" s="289">
        <v>15</v>
      </c>
      <c r="AM29" s="255">
        <v>42</v>
      </c>
      <c r="AN29" s="255">
        <v>41</v>
      </c>
      <c r="AO29" s="255">
        <v>39</v>
      </c>
      <c r="AP29" s="255">
        <v>39</v>
      </c>
      <c r="AQ29" s="255">
        <v>207</v>
      </c>
      <c r="AR29" s="255">
        <v>209</v>
      </c>
      <c r="AS29" s="255"/>
      <c r="AT29" s="255">
        <v>27</v>
      </c>
    </row>
    <row r="30" spans="2:46" ht="16.5" thickBot="1" x14ac:dyDescent="0.3">
      <c r="B30" s="255">
        <v>6.3</v>
      </c>
      <c r="C30" s="258">
        <v>1</v>
      </c>
      <c r="D30" s="255">
        <v>6.2</v>
      </c>
      <c r="E30" s="258">
        <v>5</v>
      </c>
      <c r="F30" s="255">
        <v>22</v>
      </c>
      <c r="G30" s="258">
        <v>22</v>
      </c>
      <c r="H30" s="255">
        <v>22</v>
      </c>
      <c r="I30" s="258">
        <v>22</v>
      </c>
      <c r="J30" t="s">
        <v>58</v>
      </c>
      <c r="K30" s="258">
        <v>38</v>
      </c>
      <c r="L30" s="343" t="s">
        <v>57</v>
      </c>
      <c r="M30" s="258">
        <v>38</v>
      </c>
      <c r="N30" s="547">
        <v>190</v>
      </c>
      <c r="O30" s="258">
        <v>22</v>
      </c>
      <c r="P30" s="547">
        <v>192</v>
      </c>
      <c r="Q30" s="258">
        <v>22</v>
      </c>
      <c r="R30" s="547">
        <v>22</v>
      </c>
      <c r="S30" s="258">
        <v>31</v>
      </c>
      <c r="T30" s="547">
        <v>22</v>
      </c>
      <c r="U30" s="258">
        <v>30</v>
      </c>
      <c r="V30">
        <v>4.1210000000000004</v>
      </c>
      <c r="W30" s="258">
        <v>38</v>
      </c>
      <c r="X30">
        <v>8.5510000000000002</v>
      </c>
      <c r="Y30" s="258">
        <v>38</v>
      </c>
      <c r="AF30" s="258">
        <v>38</v>
      </c>
      <c r="AG30" s="255">
        <v>5.3</v>
      </c>
      <c r="AH30" s="529">
        <v>5.2</v>
      </c>
      <c r="AI30" s="255">
        <v>4.1399999999999997</v>
      </c>
      <c r="AJ30" s="255">
        <v>9</v>
      </c>
      <c r="AK30" s="289">
        <v>15.3</v>
      </c>
      <c r="AL30" s="289">
        <v>15.15</v>
      </c>
      <c r="AM30" s="255">
        <v>43</v>
      </c>
      <c r="AN30" s="255">
        <v>42</v>
      </c>
      <c r="AO30" s="255">
        <v>38</v>
      </c>
      <c r="AP30" s="255">
        <v>38</v>
      </c>
      <c r="AQ30" s="255">
        <v>206</v>
      </c>
      <c r="AR30" s="255">
        <v>208</v>
      </c>
      <c r="AS30" s="255">
        <v>26</v>
      </c>
      <c r="AT30" s="255"/>
    </row>
    <row r="31" spans="2:46" ht="16.5" thickBot="1" x14ac:dyDescent="0.3">
      <c r="B31" s="343">
        <v>6.4</v>
      </c>
      <c r="C31" s="341">
        <v>0</v>
      </c>
      <c r="D31" s="255">
        <v>6.3</v>
      </c>
      <c r="E31" s="258">
        <v>1</v>
      </c>
      <c r="F31" s="255">
        <v>23</v>
      </c>
      <c r="G31" s="258">
        <v>23</v>
      </c>
      <c r="H31" s="255">
        <v>23</v>
      </c>
      <c r="I31" s="258">
        <v>23</v>
      </c>
      <c r="J31" t="s">
        <v>59</v>
      </c>
      <c r="K31" s="258">
        <v>37</v>
      </c>
      <c r="L31" t="s">
        <v>58</v>
      </c>
      <c r="M31" s="258">
        <v>37</v>
      </c>
      <c r="N31" s="547">
        <v>191</v>
      </c>
      <c r="O31" s="258">
        <v>23</v>
      </c>
      <c r="P31" s="547">
        <v>193</v>
      </c>
      <c r="Q31" s="258">
        <v>23</v>
      </c>
      <c r="R31" s="547">
        <v>23</v>
      </c>
      <c r="S31" s="258">
        <v>32</v>
      </c>
      <c r="T31" s="547">
        <v>23</v>
      </c>
      <c r="U31" s="258">
        <v>31</v>
      </c>
      <c r="V31">
        <v>4.141</v>
      </c>
      <c r="W31" s="258">
        <v>37</v>
      </c>
      <c r="X31">
        <v>9.0009999999999994</v>
      </c>
      <c r="Y31" s="258">
        <v>37</v>
      </c>
      <c r="AF31" s="258">
        <v>37</v>
      </c>
      <c r="AG31" s="255"/>
      <c r="AH31" s="534"/>
      <c r="AI31" s="257">
        <v>4.16</v>
      </c>
      <c r="AJ31" s="255">
        <v>9.0500000000000007</v>
      </c>
      <c r="AK31" s="289">
        <v>15.45</v>
      </c>
      <c r="AL31" s="289">
        <v>15.3</v>
      </c>
      <c r="AM31" s="255">
        <v>44</v>
      </c>
      <c r="AN31" s="255">
        <v>43</v>
      </c>
      <c r="AO31" s="255">
        <v>37</v>
      </c>
      <c r="AP31" s="255">
        <v>37</v>
      </c>
      <c r="AQ31" s="255">
        <v>205</v>
      </c>
      <c r="AR31" s="255">
        <v>207</v>
      </c>
      <c r="AS31" s="255"/>
      <c r="AT31" s="255">
        <v>26</v>
      </c>
    </row>
    <row r="32" spans="2:46" ht="16.5" thickBot="1" x14ac:dyDescent="0.3">
      <c r="D32" s="343">
        <v>6.4</v>
      </c>
      <c r="E32" s="341">
        <v>0</v>
      </c>
      <c r="F32" s="255">
        <v>24</v>
      </c>
      <c r="G32" s="258">
        <v>24</v>
      </c>
      <c r="H32" s="255">
        <v>24</v>
      </c>
      <c r="I32" s="258">
        <v>24</v>
      </c>
      <c r="J32" t="s">
        <v>60</v>
      </c>
      <c r="K32" s="258">
        <v>36</v>
      </c>
      <c r="L32" s="343" t="s">
        <v>59</v>
      </c>
      <c r="M32" s="258">
        <v>36</v>
      </c>
      <c r="N32" s="547">
        <v>192</v>
      </c>
      <c r="O32" s="258">
        <v>24</v>
      </c>
      <c r="P32" s="547">
        <v>194</v>
      </c>
      <c r="Q32" s="258">
        <v>24</v>
      </c>
      <c r="R32" s="547">
        <v>24</v>
      </c>
      <c r="S32" s="258">
        <v>34</v>
      </c>
      <c r="T32" s="547">
        <v>24</v>
      </c>
      <c r="U32" s="258">
        <v>33</v>
      </c>
      <c r="V32">
        <v>4.1609999999999996</v>
      </c>
      <c r="W32" s="258">
        <v>36</v>
      </c>
      <c r="X32">
        <v>9.0510000000000002</v>
      </c>
      <c r="Y32" s="258">
        <v>36</v>
      </c>
      <c r="AF32" s="258">
        <v>36</v>
      </c>
      <c r="AG32" s="255">
        <v>5.4</v>
      </c>
      <c r="AH32" s="255">
        <v>5.3</v>
      </c>
      <c r="AI32" s="255">
        <v>4.18</v>
      </c>
      <c r="AJ32" s="255">
        <v>9.1</v>
      </c>
      <c r="AK32" s="289">
        <v>16</v>
      </c>
      <c r="AL32" s="289">
        <v>15.45</v>
      </c>
      <c r="AM32" s="255">
        <v>45</v>
      </c>
      <c r="AN32" s="255">
        <v>44</v>
      </c>
      <c r="AO32" s="255">
        <v>36</v>
      </c>
      <c r="AP32" s="255">
        <v>36</v>
      </c>
      <c r="AQ32" s="255">
        <v>204</v>
      </c>
      <c r="AR32" s="255">
        <v>206</v>
      </c>
      <c r="AS32" s="255">
        <v>25</v>
      </c>
      <c r="AT32" s="255"/>
    </row>
    <row r="33" spans="6:46" ht="16.5" thickBot="1" x14ac:dyDescent="0.3">
      <c r="F33" s="255">
        <v>25</v>
      </c>
      <c r="G33" s="258">
        <v>25</v>
      </c>
      <c r="H33" s="255">
        <v>25</v>
      </c>
      <c r="I33" s="258">
        <v>25</v>
      </c>
      <c r="J33" t="s">
        <v>61</v>
      </c>
      <c r="K33" s="258">
        <v>35</v>
      </c>
      <c r="L33" t="s">
        <v>60</v>
      </c>
      <c r="M33" s="258">
        <v>35</v>
      </c>
      <c r="N33" s="547">
        <v>193</v>
      </c>
      <c r="O33" s="258">
        <v>25</v>
      </c>
      <c r="P33" s="547">
        <v>195</v>
      </c>
      <c r="Q33" s="258">
        <v>25</v>
      </c>
      <c r="R33" s="547">
        <v>25</v>
      </c>
      <c r="S33" s="258">
        <v>36</v>
      </c>
      <c r="T33" s="547">
        <v>25</v>
      </c>
      <c r="U33" s="258">
        <v>35</v>
      </c>
      <c r="V33">
        <v>4.181</v>
      </c>
      <c r="W33" s="258">
        <v>35</v>
      </c>
      <c r="X33">
        <v>9.1010000000000009</v>
      </c>
      <c r="Y33" s="258">
        <v>35</v>
      </c>
      <c r="AF33" s="258">
        <v>35</v>
      </c>
      <c r="AG33" s="255"/>
      <c r="AH33" s="533"/>
      <c r="AI33" s="257">
        <v>4.2</v>
      </c>
      <c r="AJ33" s="255">
        <v>9.15</v>
      </c>
      <c r="AK33" s="289">
        <v>16.149999999999999</v>
      </c>
      <c r="AL33" s="289">
        <v>16</v>
      </c>
      <c r="AM33" s="255">
        <v>46</v>
      </c>
      <c r="AN33" s="255">
        <v>45</v>
      </c>
      <c r="AO33" s="255">
        <v>35</v>
      </c>
      <c r="AP33" s="255">
        <v>35</v>
      </c>
      <c r="AQ33" s="255">
        <v>203</v>
      </c>
      <c r="AR33" s="255">
        <v>205</v>
      </c>
      <c r="AS33" s="255"/>
      <c r="AT33" s="255">
        <v>25</v>
      </c>
    </row>
    <row r="34" spans="6:46" ht="16.5" thickBot="1" x14ac:dyDescent="0.3">
      <c r="F34" s="255">
        <v>26</v>
      </c>
      <c r="G34" s="258">
        <v>26</v>
      </c>
      <c r="H34" s="255">
        <v>26</v>
      </c>
      <c r="I34" s="258">
        <v>26</v>
      </c>
      <c r="J34" t="s">
        <v>62</v>
      </c>
      <c r="K34" s="258">
        <v>34</v>
      </c>
      <c r="L34" s="343" t="s">
        <v>61</v>
      </c>
      <c r="M34" s="258">
        <v>34</v>
      </c>
      <c r="N34" s="547">
        <v>194</v>
      </c>
      <c r="O34" s="258">
        <v>26</v>
      </c>
      <c r="P34" s="547">
        <v>196</v>
      </c>
      <c r="Q34" s="258">
        <v>26</v>
      </c>
      <c r="R34" s="547">
        <v>26</v>
      </c>
      <c r="S34" s="258">
        <v>38</v>
      </c>
      <c r="T34" s="547">
        <v>26</v>
      </c>
      <c r="U34" s="258">
        <v>37</v>
      </c>
      <c r="V34">
        <v>4.2009999999999996</v>
      </c>
      <c r="W34" s="258">
        <v>34</v>
      </c>
      <c r="X34">
        <v>9.1509999999999998</v>
      </c>
      <c r="Y34" s="258">
        <v>34</v>
      </c>
      <c r="AF34" s="258">
        <v>34</v>
      </c>
      <c r="AG34" s="255">
        <v>5.5</v>
      </c>
      <c r="AH34" s="529">
        <v>5.4</v>
      </c>
      <c r="AI34" s="255">
        <v>4.22</v>
      </c>
      <c r="AJ34" s="255">
        <v>9.1999999999999993</v>
      </c>
      <c r="AK34" s="289">
        <v>16.3</v>
      </c>
      <c r="AL34" s="289">
        <v>16.149999999999999</v>
      </c>
      <c r="AM34" s="255">
        <v>47</v>
      </c>
      <c r="AN34" s="255">
        <v>46</v>
      </c>
      <c r="AO34" s="255">
        <v>34</v>
      </c>
      <c r="AP34" s="255">
        <v>34</v>
      </c>
      <c r="AQ34" s="255">
        <v>202</v>
      </c>
      <c r="AR34" s="255">
        <v>204</v>
      </c>
      <c r="AS34" s="255">
        <v>24</v>
      </c>
      <c r="AT34" s="255"/>
    </row>
    <row r="35" spans="6:46" ht="16.5" thickBot="1" x14ac:dyDescent="0.3">
      <c r="F35" s="255">
        <v>27</v>
      </c>
      <c r="G35" s="258">
        <v>27</v>
      </c>
      <c r="H35" s="255">
        <v>27</v>
      </c>
      <c r="I35" s="258">
        <v>27</v>
      </c>
      <c r="J35" t="s">
        <v>63</v>
      </c>
      <c r="K35" s="258">
        <v>33</v>
      </c>
      <c r="L35" t="s">
        <v>62</v>
      </c>
      <c r="M35" s="258">
        <v>33</v>
      </c>
      <c r="N35" s="547">
        <v>195</v>
      </c>
      <c r="O35" s="258">
        <v>27</v>
      </c>
      <c r="P35" s="547">
        <v>197</v>
      </c>
      <c r="Q35" s="258">
        <v>27</v>
      </c>
      <c r="R35" s="547">
        <v>27</v>
      </c>
      <c r="S35" s="258">
        <v>40</v>
      </c>
      <c r="T35" s="547">
        <v>27</v>
      </c>
      <c r="U35" s="258">
        <v>39</v>
      </c>
      <c r="V35">
        <v>4.2210000000000001</v>
      </c>
      <c r="W35" s="258">
        <v>33</v>
      </c>
      <c r="X35">
        <v>9.2010000000000005</v>
      </c>
      <c r="Y35" s="258">
        <v>33</v>
      </c>
      <c r="AF35" s="258">
        <v>33</v>
      </c>
      <c r="AG35" s="255"/>
      <c r="AH35" s="535"/>
      <c r="AI35" s="255">
        <v>4.24</v>
      </c>
      <c r="AJ35" s="255">
        <v>9.25</v>
      </c>
      <c r="AK35" s="289">
        <v>16.45</v>
      </c>
      <c r="AL35" s="289">
        <v>16.3</v>
      </c>
      <c r="AM35" s="255">
        <v>48</v>
      </c>
      <c r="AN35" s="255">
        <v>47</v>
      </c>
      <c r="AO35" s="255">
        <v>33</v>
      </c>
      <c r="AP35" s="255">
        <v>33</v>
      </c>
      <c r="AQ35" s="255">
        <v>201</v>
      </c>
      <c r="AR35" s="255">
        <v>203</v>
      </c>
      <c r="AS35" s="255"/>
      <c r="AT35" s="255">
        <v>24</v>
      </c>
    </row>
    <row r="36" spans="6:46" ht="16.5" thickBot="1" x14ac:dyDescent="0.3">
      <c r="F36" s="255">
        <v>28</v>
      </c>
      <c r="G36" s="258">
        <v>28</v>
      </c>
      <c r="H36" s="255">
        <v>28</v>
      </c>
      <c r="I36" s="258">
        <v>28</v>
      </c>
      <c r="J36" t="s">
        <v>64</v>
      </c>
      <c r="K36" s="258">
        <v>32</v>
      </c>
      <c r="L36" s="343" t="s">
        <v>63</v>
      </c>
      <c r="M36" s="258">
        <v>32</v>
      </c>
      <c r="N36" s="547">
        <v>196</v>
      </c>
      <c r="O36" s="258">
        <v>28</v>
      </c>
      <c r="P36" s="547">
        <v>198</v>
      </c>
      <c r="Q36" s="258">
        <v>28</v>
      </c>
      <c r="R36" s="547">
        <v>28</v>
      </c>
      <c r="S36" s="258">
        <v>41</v>
      </c>
      <c r="T36" s="547">
        <v>28</v>
      </c>
      <c r="U36" s="258">
        <v>40</v>
      </c>
      <c r="V36">
        <v>4.2409999999999997</v>
      </c>
      <c r="W36" s="258">
        <v>32</v>
      </c>
      <c r="X36">
        <v>9.2509999999999994</v>
      </c>
      <c r="Y36" s="258">
        <v>32</v>
      </c>
      <c r="AF36" s="258">
        <v>32</v>
      </c>
      <c r="AG36" s="255"/>
      <c r="AH36" s="255">
        <v>5.5</v>
      </c>
      <c r="AI36" s="255">
        <v>4.26</v>
      </c>
      <c r="AJ36" s="255">
        <v>9.3000000000000007</v>
      </c>
      <c r="AK36" s="289">
        <v>17</v>
      </c>
      <c r="AL36" s="289">
        <v>16.45</v>
      </c>
      <c r="AM36" s="255">
        <v>49</v>
      </c>
      <c r="AN36" s="255">
        <v>48</v>
      </c>
      <c r="AO36" s="255">
        <v>32</v>
      </c>
      <c r="AP36" s="255">
        <v>32</v>
      </c>
      <c r="AQ36" s="255">
        <v>200</v>
      </c>
      <c r="AR36" s="255">
        <v>202</v>
      </c>
      <c r="AS36" s="255">
        <v>23</v>
      </c>
      <c r="AT36" s="255"/>
    </row>
    <row r="37" spans="6:46" ht="16.5" thickBot="1" x14ac:dyDescent="0.3">
      <c r="F37" s="255">
        <v>29</v>
      </c>
      <c r="G37" s="258">
        <v>29</v>
      </c>
      <c r="H37" s="255">
        <v>29</v>
      </c>
      <c r="I37" s="258">
        <v>29</v>
      </c>
      <c r="J37" t="s">
        <v>65</v>
      </c>
      <c r="K37" s="258">
        <v>31</v>
      </c>
      <c r="L37" t="s">
        <v>64</v>
      </c>
      <c r="M37" s="258">
        <v>31</v>
      </c>
      <c r="N37" s="547">
        <v>197</v>
      </c>
      <c r="O37" s="258">
        <v>29</v>
      </c>
      <c r="P37" s="547">
        <v>199</v>
      </c>
      <c r="Q37" s="258">
        <v>29</v>
      </c>
      <c r="R37" s="547">
        <v>29</v>
      </c>
      <c r="S37" s="258">
        <v>42</v>
      </c>
      <c r="T37" s="547">
        <v>29</v>
      </c>
      <c r="U37" s="258">
        <v>41</v>
      </c>
      <c r="V37">
        <v>4.2610000000000001</v>
      </c>
      <c r="W37" s="258">
        <v>31</v>
      </c>
      <c r="X37">
        <v>9.3010000000000002</v>
      </c>
      <c r="Y37" s="258">
        <v>31</v>
      </c>
      <c r="AF37" s="258">
        <v>31</v>
      </c>
      <c r="AG37" s="255">
        <v>5.6</v>
      </c>
      <c r="AH37" s="533"/>
      <c r="AI37" s="257">
        <v>4.28</v>
      </c>
      <c r="AJ37" s="255">
        <v>9.35</v>
      </c>
      <c r="AK37" s="289">
        <v>17.100000000000001</v>
      </c>
      <c r="AL37" s="255">
        <v>17</v>
      </c>
      <c r="AM37" s="255">
        <v>50</v>
      </c>
      <c r="AN37" s="255">
        <v>49</v>
      </c>
      <c r="AO37" s="255">
        <v>31</v>
      </c>
      <c r="AP37" s="255">
        <v>31</v>
      </c>
      <c r="AQ37" s="255">
        <v>199</v>
      </c>
      <c r="AR37" s="255">
        <v>201</v>
      </c>
      <c r="AS37" s="255">
        <v>22</v>
      </c>
      <c r="AT37" s="255">
        <v>23</v>
      </c>
    </row>
    <row r="38" spans="6:46" ht="16.5" thickBot="1" x14ac:dyDescent="0.3">
      <c r="F38" s="255">
        <v>30</v>
      </c>
      <c r="G38" s="258">
        <v>30</v>
      </c>
      <c r="H38" s="255">
        <v>30</v>
      </c>
      <c r="I38" s="258">
        <v>30</v>
      </c>
      <c r="J38" t="s">
        <v>66</v>
      </c>
      <c r="K38" s="258">
        <v>30</v>
      </c>
      <c r="L38" s="343" t="s">
        <v>65</v>
      </c>
      <c r="M38" s="258">
        <v>30</v>
      </c>
      <c r="N38" s="547">
        <v>198</v>
      </c>
      <c r="O38" s="258">
        <v>30</v>
      </c>
      <c r="P38" s="547">
        <v>200</v>
      </c>
      <c r="Q38" s="258">
        <v>30</v>
      </c>
      <c r="R38" s="547">
        <v>30</v>
      </c>
      <c r="S38" s="258">
        <v>44</v>
      </c>
      <c r="T38" s="547">
        <v>30</v>
      </c>
      <c r="U38" s="258">
        <v>43</v>
      </c>
      <c r="V38">
        <v>4.2809999999999997</v>
      </c>
      <c r="W38" s="258">
        <v>30</v>
      </c>
      <c r="X38">
        <v>9.3510000000000009</v>
      </c>
      <c r="Y38" s="258">
        <v>30</v>
      </c>
      <c r="AF38" s="258">
        <v>30</v>
      </c>
      <c r="AG38" s="255"/>
      <c r="AH38" s="529">
        <v>5.6</v>
      </c>
      <c r="AI38" s="255">
        <v>4.3</v>
      </c>
      <c r="AJ38" s="255">
        <v>9.4</v>
      </c>
      <c r="AK38" s="289">
        <v>17.2</v>
      </c>
      <c r="AL38" s="255">
        <v>17.100000000000001</v>
      </c>
      <c r="AM38" s="255">
        <v>51</v>
      </c>
      <c r="AN38" s="255">
        <v>50</v>
      </c>
      <c r="AO38" s="255">
        <v>30</v>
      </c>
      <c r="AP38" s="255">
        <v>30</v>
      </c>
      <c r="AQ38" s="255">
        <v>198</v>
      </c>
      <c r="AR38" s="255">
        <v>200</v>
      </c>
      <c r="AS38" s="255">
        <v>21</v>
      </c>
      <c r="AT38" s="255">
        <v>22</v>
      </c>
    </row>
    <row r="39" spans="6:46" ht="16.5" thickBot="1" x14ac:dyDescent="0.3">
      <c r="F39" s="255">
        <v>31</v>
      </c>
      <c r="G39" s="258">
        <v>31</v>
      </c>
      <c r="H39" s="255">
        <v>31</v>
      </c>
      <c r="I39" s="258">
        <v>31</v>
      </c>
      <c r="J39" t="s">
        <v>67</v>
      </c>
      <c r="K39" s="258">
        <v>29</v>
      </c>
      <c r="L39" t="s">
        <v>66</v>
      </c>
      <c r="M39" s="258">
        <v>29</v>
      </c>
      <c r="N39" s="547">
        <v>199</v>
      </c>
      <c r="O39" s="258">
        <v>31</v>
      </c>
      <c r="P39" s="547">
        <v>201</v>
      </c>
      <c r="Q39" s="258">
        <v>31</v>
      </c>
      <c r="R39" s="547">
        <v>31</v>
      </c>
      <c r="S39" s="258">
        <v>46</v>
      </c>
      <c r="T39" s="547">
        <v>31</v>
      </c>
      <c r="U39" s="258">
        <v>45</v>
      </c>
      <c r="V39">
        <v>4.3010000000000002</v>
      </c>
      <c r="W39" s="258">
        <v>29</v>
      </c>
      <c r="X39">
        <v>9.4009999999999998</v>
      </c>
      <c r="Y39" s="258">
        <v>29</v>
      </c>
      <c r="AF39" s="258">
        <v>29</v>
      </c>
      <c r="AG39" s="255"/>
      <c r="AH39" s="535"/>
      <c r="AI39" s="255">
        <v>4.32</v>
      </c>
      <c r="AJ39" s="255">
        <v>9.4499999999999993</v>
      </c>
      <c r="AK39" s="289">
        <v>17.3</v>
      </c>
      <c r="AL39" s="255">
        <v>17.2</v>
      </c>
      <c r="AM39" s="255">
        <v>52</v>
      </c>
      <c r="AN39" s="255">
        <v>51</v>
      </c>
      <c r="AO39" s="255">
        <v>29</v>
      </c>
      <c r="AP39" s="255">
        <v>29</v>
      </c>
      <c r="AQ39" s="255">
        <v>197</v>
      </c>
      <c r="AR39" s="255">
        <v>199</v>
      </c>
      <c r="AS39" s="255"/>
      <c r="AT39" s="255">
        <v>21</v>
      </c>
    </row>
    <row r="40" spans="6:46" ht="16.5" thickBot="1" x14ac:dyDescent="0.3">
      <c r="F40" s="255">
        <v>32</v>
      </c>
      <c r="G40" s="258">
        <v>32</v>
      </c>
      <c r="H40" s="255">
        <v>32</v>
      </c>
      <c r="I40" s="258">
        <v>32</v>
      </c>
      <c r="J40" t="s">
        <v>68</v>
      </c>
      <c r="K40" s="258">
        <v>28</v>
      </c>
      <c r="L40" s="343" t="s">
        <v>67</v>
      </c>
      <c r="M40" s="258">
        <v>28</v>
      </c>
      <c r="N40" s="547">
        <v>200</v>
      </c>
      <c r="O40" s="258">
        <v>32</v>
      </c>
      <c r="P40" s="547">
        <v>202</v>
      </c>
      <c r="Q40" s="258">
        <v>32</v>
      </c>
      <c r="R40" s="547">
        <v>32</v>
      </c>
      <c r="S40" s="258">
        <v>48</v>
      </c>
      <c r="T40" s="547">
        <v>32</v>
      </c>
      <c r="U40" s="258">
        <v>47</v>
      </c>
      <c r="V40">
        <v>4.3209999999999997</v>
      </c>
      <c r="W40" s="258">
        <v>28</v>
      </c>
      <c r="X40">
        <v>9.4510000000000005</v>
      </c>
      <c r="Y40" s="258">
        <v>28</v>
      </c>
      <c r="AF40" s="258">
        <v>28</v>
      </c>
      <c r="AG40" s="255">
        <v>5.7</v>
      </c>
      <c r="AH40" s="533"/>
      <c r="AI40" s="257">
        <v>4.34</v>
      </c>
      <c r="AJ40" s="255">
        <v>9.5</v>
      </c>
      <c r="AK40" s="289">
        <v>17.399999999999999</v>
      </c>
      <c r="AL40" s="255">
        <v>17.3</v>
      </c>
      <c r="AM40" s="255">
        <v>53</v>
      </c>
      <c r="AN40" s="255">
        <v>52</v>
      </c>
      <c r="AO40" s="255">
        <v>28</v>
      </c>
      <c r="AP40" s="255">
        <v>28</v>
      </c>
      <c r="AQ40" s="255">
        <v>196</v>
      </c>
      <c r="AR40" s="255">
        <v>198</v>
      </c>
      <c r="AS40" s="255">
        <v>20</v>
      </c>
      <c r="AT40" s="255"/>
    </row>
    <row r="41" spans="6:46" ht="16.5" thickBot="1" x14ac:dyDescent="0.3">
      <c r="F41" s="255">
        <v>33</v>
      </c>
      <c r="G41" s="258">
        <v>33</v>
      </c>
      <c r="H41" s="255">
        <v>33</v>
      </c>
      <c r="I41" s="258">
        <v>33</v>
      </c>
      <c r="J41" t="s">
        <v>69</v>
      </c>
      <c r="K41" s="258">
        <v>27</v>
      </c>
      <c r="L41" t="s">
        <v>68</v>
      </c>
      <c r="M41" s="258">
        <v>27</v>
      </c>
      <c r="N41" s="547">
        <v>201</v>
      </c>
      <c r="O41" s="258">
        <v>33</v>
      </c>
      <c r="P41" s="547">
        <v>203</v>
      </c>
      <c r="Q41" s="258">
        <v>33</v>
      </c>
      <c r="R41" s="547">
        <v>33</v>
      </c>
      <c r="S41" s="258">
        <v>50</v>
      </c>
      <c r="T41" s="547">
        <v>33</v>
      </c>
      <c r="U41" s="258">
        <v>49</v>
      </c>
      <c r="V41">
        <v>4.3410000000000002</v>
      </c>
      <c r="W41" s="258">
        <v>27</v>
      </c>
      <c r="X41">
        <v>9.5009999999999994</v>
      </c>
      <c r="Y41" s="258">
        <v>27</v>
      </c>
      <c r="AF41" s="258">
        <v>27</v>
      </c>
      <c r="AG41" s="255"/>
      <c r="AH41" s="529">
        <v>5.7</v>
      </c>
      <c r="AI41" s="255">
        <v>4.3600000000000003</v>
      </c>
      <c r="AJ41" s="255">
        <v>9.5500000000000007</v>
      </c>
      <c r="AK41" s="289">
        <v>17.5</v>
      </c>
      <c r="AL41" s="255">
        <v>17.399999999999999</v>
      </c>
      <c r="AM41" s="255">
        <v>54</v>
      </c>
      <c r="AN41" s="255">
        <v>53</v>
      </c>
      <c r="AO41" s="255">
        <v>27</v>
      </c>
      <c r="AP41" s="255">
        <v>27</v>
      </c>
      <c r="AQ41" s="255">
        <v>195</v>
      </c>
      <c r="AR41" s="255">
        <v>197</v>
      </c>
      <c r="AS41" s="255"/>
      <c r="AT41" s="255">
        <v>20</v>
      </c>
    </row>
    <row r="42" spans="6:46" ht="16.5" thickBot="1" x14ac:dyDescent="0.3">
      <c r="F42" s="255">
        <v>34</v>
      </c>
      <c r="G42" s="258">
        <v>34</v>
      </c>
      <c r="H42" s="255">
        <v>34</v>
      </c>
      <c r="I42" s="258">
        <v>34</v>
      </c>
      <c r="J42" t="s">
        <v>70</v>
      </c>
      <c r="K42" s="258">
        <v>26</v>
      </c>
      <c r="L42" s="343" t="s">
        <v>69</v>
      </c>
      <c r="M42" s="258">
        <v>26</v>
      </c>
      <c r="N42" s="547">
        <v>202</v>
      </c>
      <c r="O42" s="258">
        <v>34</v>
      </c>
      <c r="P42" s="547">
        <v>204</v>
      </c>
      <c r="Q42" s="258">
        <v>34</v>
      </c>
      <c r="R42" s="547">
        <v>34</v>
      </c>
      <c r="S42" s="258">
        <v>51</v>
      </c>
      <c r="T42" s="547">
        <v>34</v>
      </c>
      <c r="U42" s="258">
        <v>50</v>
      </c>
      <c r="V42">
        <v>4.3609999999999998</v>
      </c>
      <c r="W42" s="258">
        <v>26</v>
      </c>
      <c r="X42">
        <v>9.5510000000000002</v>
      </c>
      <c r="Y42" s="258">
        <v>26</v>
      </c>
      <c r="AF42" s="258">
        <v>26</v>
      </c>
      <c r="AG42" s="255"/>
      <c r="AH42" s="533"/>
      <c r="AI42" s="257">
        <v>4.38</v>
      </c>
      <c r="AJ42" s="255">
        <v>10</v>
      </c>
      <c r="AK42" s="289">
        <v>18</v>
      </c>
      <c r="AL42" s="255">
        <v>17.5</v>
      </c>
      <c r="AM42" s="255">
        <v>55</v>
      </c>
      <c r="AN42" s="255">
        <v>54</v>
      </c>
      <c r="AO42" s="255">
        <v>26</v>
      </c>
      <c r="AP42" s="255">
        <v>26</v>
      </c>
      <c r="AQ42" s="255">
        <v>194</v>
      </c>
      <c r="AR42" s="255">
        <v>196</v>
      </c>
      <c r="AS42" s="255">
        <v>19</v>
      </c>
      <c r="AT42" s="255"/>
    </row>
    <row r="43" spans="6:46" ht="16.5" thickBot="1" x14ac:dyDescent="0.3">
      <c r="F43" s="255">
        <v>35</v>
      </c>
      <c r="G43" s="258">
        <v>35</v>
      </c>
      <c r="H43" s="255">
        <v>35</v>
      </c>
      <c r="I43" s="258">
        <v>35</v>
      </c>
      <c r="J43" t="s">
        <v>71</v>
      </c>
      <c r="K43" s="258">
        <v>25</v>
      </c>
      <c r="L43" t="s">
        <v>70</v>
      </c>
      <c r="M43" s="258">
        <v>25</v>
      </c>
      <c r="N43" s="547">
        <v>203</v>
      </c>
      <c r="O43" s="258">
        <v>35</v>
      </c>
      <c r="P43" s="547">
        <v>205</v>
      </c>
      <c r="Q43" s="258">
        <v>35</v>
      </c>
      <c r="R43" s="547">
        <v>35</v>
      </c>
      <c r="S43" s="258">
        <v>52</v>
      </c>
      <c r="T43" s="547">
        <v>35</v>
      </c>
      <c r="U43" s="258">
        <v>51</v>
      </c>
      <c r="V43">
        <v>4.3810000000000002</v>
      </c>
      <c r="W43" s="258">
        <v>25</v>
      </c>
      <c r="X43">
        <v>10.000999999999999</v>
      </c>
      <c r="Y43" s="258">
        <v>25</v>
      </c>
      <c r="AF43" s="258">
        <v>25</v>
      </c>
      <c r="AG43" s="255"/>
      <c r="AH43" s="529"/>
      <c r="AI43" s="255">
        <v>4.4000000000000004</v>
      </c>
      <c r="AJ43" s="255">
        <v>10.050000000000001</v>
      </c>
      <c r="AK43" s="289">
        <v>18.149999999999999</v>
      </c>
      <c r="AL43" s="255">
        <v>18</v>
      </c>
      <c r="AM43" s="255">
        <v>56</v>
      </c>
      <c r="AN43" s="255">
        <v>55</v>
      </c>
      <c r="AO43" s="255">
        <v>25</v>
      </c>
      <c r="AP43" s="255">
        <v>25</v>
      </c>
      <c r="AQ43" s="255">
        <v>193</v>
      </c>
      <c r="AR43" s="255">
        <v>195</v>
      </c>
      <c r="AS43" s="255"/>
      <c r="AT43" s="255">
        <v>19</v>
      </c>
    </row>
    <row r="44" spans="6:46" ht="16.5" thickBot="1" x14ac:dyDescent="0.3">
      <c r="F44" s="255">
        <v>36</v>
      </c>
      <c r="G44" s="258">
        <v>36</v>
      </c>
      <c r="H44" s="255">
        <v>36</v>
      </c>
      <c r="I44" s="258">
        <v>36</v>
      </c>
      <c r="J44" t="s">
        <v>72</v>
      </c>
      <c r="K44" s="258">
        <v>24</v>
      </c>
      <c r="L44" s="343" t="s">
        <v>71</v>
      </c>
      <c r="M44" s="258">
        <v>24</v>
      </c>
      <c r="N44" s="547">
        <v>204</v>
      </c>
      <c r="O44" s="258">
        <v>36</v>
      </c>
      <c r="P44" s="547">
        <v>206</v>
      </c>
      <c r="Q44" s="258">
        <v>36</v>
      </c>
      <c r="R44" s="547">
        <v>36</v>
      </c>
      <c r="S44" s="258">
        <v>54</v>
      </c>
      <c r="T44" s="547">
        <v>36</v>
      </c>
      <c r="U44" s="258">
        <v>53</v>
      </c>
      <c r="V44">
        <v>4.4009999999999998</v>
      </c>
      <c r="W44" s="258">
        <v>24</v>
      </c>
      <c r="X44">
        <v>10.051</v>
      </c>
      <c r="Y44" s="258">
        <v>24</v>
      </c>
      <c r="AF44" s="258">
        <v>24</v>
      </c>
      <c r="AG44" s="255">
        <v>5.8</v>
      </c>
      <c r="AH44" s="533"/>
      <c r="AI44" s="257">
        <v>4.42</v>
      </c>
      <c r="AJ44" s="255">
        <v>10.1</v>
      </c>
      <c r="AK44" s="289">
        <v>18.3</v>
      </c>
      <c r="AL44" s="289">
        <v>18.149999999999999</v>
      </c>
      <c r="AM44" s="255">
        <v>57</v>
      </c>
      <c r="AN44" s="255">
        <v>56</v>
      </c>
      <c r="AO44" s="255">
        <v>24</v>
      </c>
      <c r="AP44" s="255">
        <v>24</v>
      </c>
      <c r="AQ44" s="255">
        <v>192</v>
      </c>
      <c r="AR44" s="255">
        <v>194</v>
      </c>
      <c r="AS44" s="255">
        <v>18</v>
      </c>
      <c r="AT44" s="255"/>
    </row>
    <row r="45" spans="6:46" ht="16.5" thickBot="1" x14ac:dyDescent="0.3">
      <c r="F45" s="255">
        <v>37</v>
      </c>
      <c r="G45" s="258">
        <v>37</v>
      </c>
      <c r="H45" s="255">
        <v>37</v>
      </c>
      <c r="I45" s="258">
        <v>37</v>
      </c>
      <c r="J45" t="s">
        <v>73</v>
      </c>
      <c r="K45" s="258">
        <v>23</v>
      </c>
      <c r="L45" t="s">
        <v>72</v>
      </c>
      <c r="M45" s="258">
        <v>23</v>
      </c>
      <c r="N45" s="547">
        <v>205</v>
      </c>
      <c r="O45" s="258">
        <v>37</v>
      </c>
      <c r="P45" s="547">
        <v>207</v>
      </c>
      <c r="Q45" s="258">
        <v>37</v>
      </c>
      <c r="R45" s="547">
        <v>37</v>
      </c>
      <c r="S45" s="258">
        <v>56</v>
      </c>
      <c r="T45" s="547">
        <v>37</v>
      </c>
      <c r="U45" s="258">
        <v>55</v>
      </c>
      <c r="V45">
        <v>4.4210000000000003</v>
      </c>
      <c r="W45" s="258">
        <v>23</v>
      </c>
      <c r="X45">
        <v>10.101000000000001</v>
      </c>
      <c r="Y45" s="258">
        <v>23</v>
      </c>
      <c r="AF45" s="258">
        <v>23</v>
      </c>
      <c r="AG45" s="255"/>
      <c r="AH45" s="529">
        <v>5.8</v>
      </c>
      <c r="AI45" s="255">
        <v>4.4400000000000004</v>
      </c>
      <c r="AJ45" s="255">
        <v>10.15</v>
      </c>
      <c r="AK45" s="289">
        <v>18.45</v>
      </c>
      <c r="AL45" s="289">
        <v>18.3</v>
      </c>
      <c r="AM45" s="255">
        <v>58</v>
      </c>
      <c r="AN45" s="255">
        <v>57</v>
      </c>
      <c r="AO45" s="255">
        <v>23</v>
      </c>
      <c r="AP45" s="255">
        <v>23</v>
      </c>
      <c r="AQ45" s="255">
        <v>191</v>
      </c>
      <c r="AR45" s="255">
        <v>193</v>
      </c>
      <c r="AS45" s="255"/>
      <c r="AT45" s="255">
        <v>18</v>
      </c>
    </row>
    <row r="46" spans="6:46" ht="16.5" thickBot="1" x14ac:dyDescent="0.3">
      <c r="F46" s="255">
        <v>38</v>
      </c>
      <c r="G46" s="258">
        <v>38</v>
      </c>
      <c r="H46" s="255">
        <v>38</v>
      </c>
      <c r="I46" s="258">
        <v>38</v>
      </c>
      <c r="J46" t="s">
        <v>74</v>
      </c>
      <c r="K46" s="258">
        <v>22</v>
      </c>
      <c r="L46" s="343" t="s">
        <v>73</v>
      </c>
      <c r="M46" s="258">
        <v>22</v>
      </c>
      <c r="N46" s="547">
        <v>206</v>
      </c>
      <c r="O46" s="258">
        <v>38</v>
      </c>
      <c r="P46" s="547">
        <v>208</v>
      </c>
      <c r="Q46" s="258">
        <v>38</v>
      </c>
      <c r="R46" s="547">
        <v>38</v>
      </c>
      <c r="S46" s="258">
        <v>58</v>
      </c>
      <c r="T46" s="547">
        <v>38</v>
      </c>
      <c r="U46" s="258">
        <v>57</v>
      </c>
      <c r="V46">
        <v>4.4409999999999998</v>
      </c>
      <c r="W46" s="258">
        <v>22</v>
      </c>
      <c r="X46">
        <v>10.151</v>
      </c>
      <c r="Y46" s="258">
        <v>22</v>
      </c>
      <c r="AF46" s="258">
        <v>22</v>
      </c>
      <c r="AG46" s="255"/>
      <c r="AH46" s="255"/>
      <c r="AI46" s="255">
        <v>4.46</v>
      </c>
      <c r="AJ46" s="255">
        <v>10.199999999999999</v>
      </c>
      <c r="AK46" s="289">
        <v>19</v>
      </c>
      <c r="AL46" s="289">
        <v>18.45</v>
      </c>
      <c r="AM46" s="255">
        <v>59</v>
      </c>
      <c r="AN46" s="255">
        <v>58</v>
      </c>
      <c r="AO46" s="255">
        <v>22</v>
      </c>
      <c r="AP46" s="255">
        <v>22</v>
      </c>
      <c r="AQ46" s="255">
        <v>190</v>
      </c>
      <c r="AR46" s="255">
        <v>192</v>
      </c>
      <c r="AS46" s="255">
        <v>17</v>
      </c>
      <c r="AT46" s="255"/>
    </row>
    <row r="47" spans="6:46" ht="16.5" thickBot="1" x14ac:dyDescent="0.3">
      <c r="F47" s="255">
        <v>39</v>
      </c>
      <c r="G47" s="258">
        <v>39</v>
      </c>
      <c r="H47" s="255">
        <v>39</v>
      </c>
      <c r="I47" s="258">
        <v>39</v>
      </c>
      <c r="J47" t="s">
        <v>75</v>
      </c>
      <c r="K47" s="258">
        <v>21</v>
      </c>
      <c r="L47" t="s">
        <v>74</v>
      </c>
      <c r="M47" s="258">
        <v>21</v>
      </c>
      <c r="N47" s="547">
        <v>207</v>
      </c>
      <c r="O47" s="258">
        <v>39</v>
      </c>
      <c r="P47" s="547">
        <v>209</v>
      </c>
      <c r="Q47" s="258">
        <v>39</v>
      </c>
      <c r="R47" s="547">
        <v>39</v>
      </c>
      <c r="S47" s="258">
        <v>59</v>
      </c>
      <c r="T47" s="547">
        <v>39</v>
      </c>
      <c r="U47" s="258">
        <v>59</v>
      </c>
      <c r="V47">
        <v>4.4610000000000003</v>
      </c>
      <c r="W47" s="258">
        <v>21</v>
      </c>
      <c r="X47">
        <v>10.201000000000001</v>
      </c>
      <c r="Y47" s="258">
        <v>21</v>
      </c>
      <c r="AF47" s="258">
        <v>21</v>
      </c>
      <c r="AG47" s="255"/>
      <c r="AH47" s="255"/>
      <c r="AI47" s="255">
        <v>4.4800000000000004</v>
      </c>
      <c r="AJ47" s="255">
        <v>10.25</v>
      </c>
      <c r="AK47" s="289">
        <v>19.2</v>
      </c>
      <c r="AL47" s="289">
        <v>19</v>
      </c>
      <c r="AM47" s="255" t="s">
        <v>43</v>
      </c>
      <c r="AN47" s="255">
        <v>59</v>
      </c>
      <c r="AO47" s="255">
        <v>21</v>
      </c>
      <c r="AP47" s="255">
        <v>21</v>
      </c>
      <c r="AQ47" s="255">
        <v>189</v>
      </c>
      <c r="AR47" s="255">
        <v>191</v>
      </c>
      <c r="AS47" s="255"/>
      <c r="AT47" s="255">
        <v>17</v>
      </c>
    </row>
    <row r="48" spans="6:46" ht="16.5" thickBot="1" x14ac:dyDescent="0.3">
      <c r="F48" s="255">
        <v>40</v>
      </c>
      <c r="G48" s="258">
        <v>40</v>
      </c>
      <c r="H48" s="255">
        <v>40</v>
      </c>
      <c r="I48" s="258">
        <v>40</v>
      </c>
      <c r="J48" t="s">
        <v>76</v>
      </c>
      <c r="K48" s="258">
        <v>20</v>
      </c>
      <c r="L48" s="343" t="s">
        <v>75</v>
      </c>
      <c r="M48" s="258">
        <v>20</v>
      </c>
      <c r="N48" s="547">
        <v>208</v>
      </c>
      <c r="O48" s="258">
        <v>40</v>
      </c>
      <c r="P48" s="547">
        <v>210</v>
      </c>
      <c r="Q48" s="258">
        <v>40</v>
      </c>
      <c r="R48" s="547">
        <v>40</v>
      </c>
      <c r="S48" s="258">
        <v>60</v>
      </c>
      <c r="T48" s="547">
        <v>40</v>
      </c>
      <c r="U48" s="258">
        <v>60</v>
      </c>
      <c r="V48">
        <v>4.4809999999999999</v>
      </c>
      <c r="W48" s="258">
        <v>20</v>
      </c>
      <c r="X48">
        <v>10.250999999999999</v>
      </c>
      <c r="Y48" s="258">
        <v>20</v>
      </c>
      <c r="AF48" s="258">
        <v>20</v>
      </c>
      <c r="AG48" s="255">
        <v>5.9</v>
      </c>
      <c r="AH48" s="533"/>
      <c r="AI48" s="257">
        <v>4.5</v>
      </c>
      <c r="AJ48" s="255">
        <v>10.3</v>
      </c>
      <c r="AK48" s="289">
        <v>19.399999999999999</v>
      </c>
      <c r="AL48" s="255">
        <v>19.2</v>
      </c>
      <c r="AM48" s="255" t="s">
        <v>230</v>
      </c>
      <c r="AN48" s="255" t="s">
        <v>43</v>
      </c>
      <c r="AO48" s="255">
        <v>20</v>
      </c>
      <c r="AP48" s="255">
        <v>20</v>
      </c>
      <c r="AQ48" s="255">
        <v>188</v>
      </c>
      <c r="AR48" s="255">
        <v>190</v>
      </c>
      <c r="AS48" s="255">
        <v>16</v>
      </c>
      <c r="AT48" s="255"/>
    </row>
    <row r="49" spans="6:46" ht="16.5" thickBot="1" x14ac:dyDescent="0.3">
      <c r="F49" s="255">
        <v>41</v>
      </c>
      <c r="G49" s="258">
        <v>42</v>
      </c>
      <c r="H49" s="255">
        <v>41</v>
      </c>
      <c r="I49" s="258">
        <v>42</v>
      </c>
      <c r="J49" t="s">
        <v>254</v>
      </c>
      <c r="K49" s="258">
        <v>19</v>
      </c>
      <c r="L49" t="s">
        <v>76</v>
      </c>
      <c r="M49" s="258">
        <v>19</v>
      </c>
      <c r="N49" s="547">
        <v>209</v>
      </c>
      <c r="O49" s="258">
        <v>41</v>
      </c>
      <c r="P49" s="547">
        <v>211</v>
      </c>
      <c r="Q49" s="258">
        <v>41</v>
      </c>
      <c r="V49">
        <v>4.5010000000000003</v>
      </c>
      <c r="W49" s="258">
        <v>19</v>
      </c>
      <c r="X49">
        <v>10.301</v>
      </c>
      <c r="Y49" s="258">
        <v>19</v>
      </c>
      <c r="AF49" s="258">
        <v>19</v>
      </c>
      <c r="AG49" s="255"/>
      <c r="AH49" s="529">
        <v>5.9</v>
      </c>
      <c r="AI49" s="255">
        <v>4.55</v>
      </c>
      <c r="AJ49" s="255">
        <v>10.35</v>
      </c>
      <c r="AK49" s="289">
        <v>20</v>
      </c>
      <c r="AL49" s="289">
        <v>19.399999999999999</v>
      </c>
      <c r="AM49" s="255" t="s">
        <v>231</v>
      </c>
      <c r="AN49" s="255" t="s">
        <v>230</v>
      </c>
      <c r="AO49" s="255">
        <v>19</v>
      </c>
      <c r="AP49" s="255">
        <v>19</v>
      </c>
      <c r="AQ49" s="255">
        <v>187</v>
      </c>
      <c r="AR49" s="255">
        <v>189</v>
      </c>
      <c r="AS49" s="255"/>
      <c r="AT49" s="255">
        <v>16</v>
      </c>
    </row>
    <row r="50" spans="6:46" ht="16.5" thickBot="1" x14ac:dyDescent="0.3">
      <c r="F50" s="255">
        <v>42</v>
      </c>
      <c r="G50" s="258">
        <v>44</v>
      </c>
      <c r="H50" s="255">
        <v>42</v>
      </c>
      <c r="I50" s="258">
        <v>44</v>
      </c>
      <c r="J50" t="s">
        <v>255</v>
      </c>
      <c r="K50" s="258">
        <v>18</v>
      </c>
      <c r="L50" s="343" t="s">
        <v>254</v>
      </c>
      <c r="M50" s="258">
        <v>18</v>
      </c>
      <c r="N50" s="547">
        <v>210</v>
      </c>
      <c r="O50" s="258">
        <v>42</v>
      </c>
      <c r="P50" s="547">
        <v>212</v>
      </c>
      <c r="Q50" s="258">
        <v>42</v>
      </c>
      <c r="V50">
        <v>4.5510000000000002</v>
      </c>
      <c r="W50" s="258">
        <v>18</v>
      </c>
      <c r="X50">
        <v>10.351000000000001</v>
      </c>
      <c r="Y50" s="258">
        <v>18</v>
      </c>
      <c r="AF50" s="258">
        <v>18</v>
      </c>
      <c r="AG50" s="255"/>
      <c r="AH50" s="533"/>
      <c r="AI50" s="257">
        <v>5</v>
      </c>
      <c r="AJ50" s="255">
        <v>10.4</v>
      </c>
      <c r="AK50" s="289">
        <v>20.2</v>
      </c>
      <c r="AL50" s="289">
        <v>20</v>
      </c>
      <c r="AM50" s="255" t="s">
        <v>232</v>
      </c>
      <c r="AN50" s="255" t="s">
        <v>231</v>
      </c>
      <c r="AO50" s="255">
        <v>18</v>
      </c>
      <c r="AP50" s="255">
        <v>18</v>
      </c>
      <c r="AQ50" s="255">
        <v>186</v>
      </c>
      <c r="AR50" s="255">
        <v>188</v>
      </c>
      <c r="AS50" s="255">
        <v>15</v>
      </c>
      <c r="AT50" s="255"/>
    </row>
    <row r="51" spans="6:46" ht="16.5" thickBot="1" x14ac:dyDescent="0.3">
      <c r="F51" s="255">
        <v>43</v>
      </c>
      <c r="G51" s="258">
        <v>46</v>
      </c>
      <c r="H51" s="255">
        <v>43</v>
      </c>
      <c r="I51" s="258">
        <v>46</v>
      </c>
      <c r="J51" t="s">
        <v>256</v>
      </c>
      <c r="K51" s="258">
        <v>17</v>
      </c>
      <c r="L51" t="s">
        <v>255</v>
      </c>
      <c r="M51" s="258">
        <v>17</v>
      </c>
      <c r="N51" s="547">
        <v>211</v>
      </c>
      <c r="O51" s="258">
        <v>43</v>
      </c>
      <c r="P51" s="547">
        <v>213</v>
      </c>
      <c r="Q51" s="258">
        <v>43</v>
      </c>
      <c r="V51">
        <v>5.0010000000000003</v>
      </c>
      <c r="W51" s="258">
        <v>17</v>
      </c>
      <c r="X51">
        <v>10.401</v>
      </c>
      <c r="Y51" s="258">
        <v>17</v>
      </c>
      <c r="AF51" s="258">
        <v>17</v>
      </c>
      <c r="AG51" s="255"/>
      <c r="AH51" s="529"/>
      <c r="AI51" s="255">
        <v>5.05</v>
      </c>
      <c r="AJ51" s="255">
        <v>10.45</v>
      </c>
      <c r="AK51" s="289">
        <v>20.399999999999999</v>
      </c>
      <c r="AL51" s="289">
        <v>20.2</v>
      </c>
      <c r="AM51" s="255" t="s">
        <v>233</v>
      </c>
      <c r="AN51" s="255" t="s">
        <v>232</v>
      </c>
      <c r="AO51" s="255">
        <v>17</v>
      </c>
      <c r="AP51" s="255">
        <v>17</v>
      </c>
      <c r="AQ51" s="255">
        <v>185</v>
      </c>
      <c r="AR51" s="255">
        <v>187</v>
      </c>
      <c r="AS51" s="255"/>
      <c r="AT51" s="255">
        <v>15</v>
      </c>
    </row>
    <row r="52" spans="6:46" ht="16.5" thickBot="1" x14ac:dyDescent="0.3">
      <c r="F52" s="255">
        <v>44</v>
      </c>
      <c r="G52" s="258">
        <v>48</v>
      </c>
      <c r="H52" s="255">
        <v>44</v>
      </c>
      <c r="I52" s="258">
        <v>48</v>
      </c>
      <c r="J52" t="s">
        <v>257</v>
      </c>
      <c r="K52" s="258">
        <v>16</v>
      </c>
      <c r="L52" s="343" t="s">
        <v>256</v>
      </c>
      <c r="M52" s="258">
        <v>16</v>
      </c>
      <c r="N52" s="547">
        <v>212</v>
      </c>
      <c r="O52" s="258">
        <v>44</v>
      </c>
      <c r="P52" s="547">
        <v>214</v>
      </c>
      <c r="Q52" s="258">
        <v>44</v>
      </c>
      <c r="V52">
        <v>5.0510000000000002</v>
      </c>
      <c r="W52" s="258">
        <v>16</v>
      </c>
      <c r="X52">
        <v>10.451000000000001</v>
      </c>
      <c r="Y52" s="258">
        <v>16</v>
      </c>
      <c r="AF52" s="258">
        <v>16</v>
      </c>
      <c r="AG52" s="255">
        <v>6</v>
      </c>
      <c r="AH52" s="533"/>
      <c r="AI52" s="257">
        <v>5.0999999999999996</v>
      </c>
      <c r="AJ52" s="255">
        <v>10.5</v>
      </c>
      <c r="AK52" s="289">
        <v>21</v>
      </c>
      <c r="AL52" s="289">
        <v>20.399999999999999</v>
      </c>
      <c r="AM52" s="255" t="s">
        <v>44</v>
      </c>
      <c r="AN52" s="255" t="s">
        <v>233</v>
      </c>
      <c r="AO52" s="255">
        <v>16</v>
      </c>
      <c r="AP52" s="255">
        <v>16</v>
      </c>
      <c r="AQ52" s="255">
        <v>184</v>
      </c>
      <c r="AR52" s="255">
        <v>186</v>
      </c>
      <c r="AS52" s="255">
        <v>14</v>
      </c>
      <c r="AT52" s="255"/>
    </row>
    <row r="53" spans="6:46" ht="16.5" thickBot="1" x14ac:dyDescent="0.3">
      <c r="F53" s="255">
        <v>45</v>
      </c>
      <c r="G53" s="258">
        <v>50</v>
      </c>
      <c r="H53" s="255">
        <v>45</v>
      </c>
      <c r="I53" s="258">
        <v>50</v>
      </c>
      <c r="J53" t="s">
        <v>77</v>
      </c>
      <c r="K53" s="258">
        <v>15</v>
      </c>
      <c r="L53" t="s">
        <v>257</v>
      </c>
      <c r="M53" s="258">
        <v>15</v>
      </c>
      <c r="N53" s="547">
        <v>213</v>
      </c>
      <c r="O53" s="258">
        <v>45</v>
      </c>
      <c r="P53" s="547">
        <v>215</v>
      </c>
      <c r="Q53" s="258">
        <v>45</v>
      </c>
      <c r="V53">
        <v>5.101</v>
      </c>
      <c r="W53" s="258">
        <v>15</v>
      </c>
      <c r="X53">
        <v>10.500999999999999</v>
      </c>
      <c r="Y53" s="258">
        <v>15</v>
      </c>
      <c r="AF53" s="258">
        <v>15</v>
      </c>
      <c r="AG53" s="255"/>
      <c r="AH53" s="529">
        <v>6</v>
      </c>
      <c r="AI53" s="255">
        <v>5.15</v>
      </c>
      <c r="AJ53" s="255">
        <v>10.55</v>
      </c>
      <c r="AK53" s="289">
        <v>21.2</v>
      </c>
      <c r="AL53" s="289">
        <v>21</v>
      </c>
      <c r="AM53" s="255" t="s">
        <v>234</v>
      </c>
      <c r="AN53" s="255" t="s">
        <v>44</v>
      </c>
      <c r="AO53" s="255">
        <v>15</v>
      </c>
      <c r="AP53" s="255">
        <v>15</v>
      </c>
      <c r="AQ53" s="255">
        <v>183</v>
      </c>
      <c r="AR53" s="255">
        <v>185</v>
      </c>
      <c r="AS53" s="255"/>
      <c r="AT53" s="255">
        <v>14</v>
      </c>
    </row>
    <row r="54" spans="6:46" ht="16.5" thickBot="1" x14ac:dyDescent="0.3">
      <c r="F54" s="255">
        <v>46</v>
      </c>
      <c r="G54" s="258">
        <v>52</v>
      </c>
      <c r="H54" s="255">
        <v>46</v>
      </c>
      <c r="I54" s="258">
        <v>52</v>
      </c>
      <c r="J54" t="s">
        <v>258</v>
      </c>
      <c r="K54" s="258">
        <v>14</v>
      </c>
      <c r="L54" s="343" t="s">
        <v>77</v>
      </c>
      <c r="M54" s="258">
        <v>14</v>
      </c>
      <c r="N54" s="547">
        <v>214</v>
      </c>
      <c r="O54" s="258">
        <v>46</v>
      </c>
      <c r="P54" s="547">
        <v>216</v>
      </c>
      <c r="Q54" s="258">
        <v>46</v>
      </c>
      <c r="V54">
        <v>5.1509999999999998</v>
      </c>
      <c r="W54" s="258">
        <v>14</v>
      </c>
      <c r="X54">
        <v>10.551</v>
      </c>
      <c r="Y54" s="258">
        <v>14</v>
      </c>
      <c r="AF54" s="258">
        <v>14</v>
      </c>
      <c r="AG54" s="255"/>
      <c r="AH54" s="533"/>
      <c r="AI54" s="257">
        <v>5.2</v>
      </c>
      <c r="AJ54" s="255">
        <v>11</v>
      </c>
      <c r="AK54" s="289">
        <v>21.4</v>
      </c>
      <c r="AL54" s="289">
        <v>21.2</v>
      </c>
      <c r="AM54" s="255" t="s">
        <v>235</v>
      </c>
      <c r="AN54" s="255" t="s">
        <v>234</v>
      </c>
      <c r="AO54" s="255">
        <v>14</v>
      </c>
      <c r="AP54" s="255">
        <v>14</v>
      </c>
      <c r="AQ54" s="255">
        <v>182</v>
      </c>
      <c r="AR54" s="255">
        <v>184</v>
      </c>
      <c r="AS54" s="255">
        <v>13</v>
      </c>
      <c r="AT54" s="255"/>
    </row>
    <row r="55" spans="6:46" ht="16.5" thickBot="1" x14ac:dyDescent="0.3">
      <c r="F55" s="255">
        <v>47</v>
      </c>
      <c r="G55" s="258">
        <v>54</v>
      </c>
      <c r="H55" s="255">
        <v>47</v>
      </c>
      <c r="I55" s="258">
        <v>54</v>
      </c>
      <c r="J55" t="s">
        <v>259</v>
      </c>
      <c r="K55" s="258">
        <v>13</v>
      </c>
      <c r="L55" t="s">
        <v>258</v>
      </c>
      <c r="M55" s="258">
        <v>13</v>
      </c>
      <c r="N55" s="547">
        <v>215</v>
      </c>
      <c r="O55" s="258">
        <v>47</v>
      </c>
      <c r="P55" s="547">
        <v>217</v>
      </c>
      <c r="Q55" s="258">
        <v>47</v>
      </c>
      <c r="V55">
        <v>5.2009999999999996</v>
      </c>
      <c r="W55" s="258">
        <v>13</v>
      </c>
      <c r="X55">
        <v>11.000999999999999</v>
      </c>
      <c r="Y55" s="258">
        <v>13</v>
      </c>
      <c r="AF55" s="258">
        <v>13</v>
      </c>
      <c r="AG55" s="255"/>
      <c r="AH55" s="529"/>
      <c r="AI55" s="255">
        <v>5.25</v>
      </c>
      <c r="AJ55" s="255">
        <v>11.05</v>
      </c>
      <c r="AK55" s="289">
        <v>22</v>
      </c>
      <c r="AL55" s="289">
        <v>21.4</v>
      </c>
      <c r="AM55" s="255" t="s">
        <v>236</v>
      </c>
      <c r="AN55" s="255" t="s">
        <v>235</v>
      </c>
      <c r="AO55" s="255">
        <v>13</v>
      </c>
      <c r="AP55" s="255">
        <v>13</v>
      </c>
      <c r="AQ55" s="255">
        <v>181</v>
      </c>
      <c r="AR55" s="255">
        <v>183</v>
      </c>
      <c r="AS55" s="255"/>
      <c r="AT55" s="255">
        <v>13</v>
      </c>
    </row>
    <row r="56" spans="6:46" ht="16.5" thickBot="1" x14ac:dyDescent="0.3">
      <c r="F56" s="255">
        <v>48</v>
      </c>
      <c r="G56" s="258">
        <v>56</v>
      </c>
      <c r="H56" s="255">
        <v>48</v>
      </c>
      <c r="I56" s="258">
        <v>56</v>
      </c>
      <c r="J56" t="s">
        <v>260</v>
      </c>
      <c r="K56" s="258">
        <v>12</v>
      </c>
      <c r="L56" s="343" t="s">
        <v>259</v>
      </c>
      <c r="M56" s="258">
        <v>12</v>
      </c>
      <c r="N56" s="547">
        <v>216</v>
      </c>
      <c r="O56" s="258">
        <v>48</v>
      </c>
      <c r="P56" s="547">
        <v>218</v>
      </c>
      <c r="Q56" s="258">
        <v>48</v>
      </c>
      <c r="V56">
        <v>5.2510000000000003</v>
      </c>
      <c r="W56" s="258">
        <v>12</v>
      </c>
      <c r="X56">
        <v>11.051</v>
      </c>
      <c r="Y56" s="258">
        <v>12</v>
      </c>
      <c r="AF56" s="258">
        <v>12</v>
      </c>
      <c r="AG56" s="255"/>
      <c r="AH56" s="255"/>
      <c r="AI56" s="255">
        <v>5.3</v>
      </c>
      <c r="AJ56" s="255">
        <v>11.1</v>
      </c>
      <c r="AK56" s="289">
        <v>22.2</v>
      </c>
      <c r="AL56" s="289">
        <v>22</v>
      </c>
      <c r="AM56" s="255" t="s">
        <v>237</v>
      </c>
      <c r="AN56" s="255" t="s">
        <v>236</v>
      </c>
      <c r="AO56" s="255">
        <v>12</v>
      </c>
      <c r="AP56" s="255">
        <v>12</v>
      </c>
      <c r="AQ56" s="255">
        <v>180</v>
      </c>
      <c r="AR56" s="255">
        <v>182</v>
      </c>
      <c r="AS56" s="255">
        <v>12</v>
      </c>
      <c r="AT56" s="255">
        <v>12</v>
      </c>
    </row>
    <row r="57" spans="6:46" ht="16.5" thickBot="1" x14ac:dyDescent="0.3">
      <c r="F57" s="255">
        <v>49</v>
      </c>
      <c r="G57" s="258">
        <v>58</v>
      </c>
      <c r="H57" s="255">
        <v>49</v>
      </c>
      <c r="I57" s="258">
        <v>58</v>
      </c>
      <c r="J57" t="s">
        <v>261</v>
      </c>
      <c r="K57" s="258">
        <v>11</v>
      </c>
      <c r="L57" t="s">
        <v>260</v>
      </c>
      <c r="M57" s="258">
        <v>11</v>
      </c>
      <c r="N57" s="547">
        <v>217</v>
      </c>
      <c r="O57" s="258">
        <v>49</v>
      </c>
      <c r="P57" s="547">
        <v>219</v>
      </c>
      <c r="Q57" s="258">
        <v>49</v>
      </c>
      <c r="V57">
        <v>5.3010000000000002</v>
      </c>
      <c r="W57" s="258">
        <v>11</v>
      </c>
      <c r="X57">
        <v>11.101000000000001</v>
      </c>
      <c r="Y57" s="258">
        <v>11</v>
      </c>
      <c r="AF57" s="258">
        <v>11</v>
      </c>
      <c r="AG57" s="255">
        <v>6.1</v>
      </c>
      <c r="AH57" s="533"/>
      <c r="AI57" s="257">
        <v>5.35</v>
      </c>
      <c r="AJ57" s="255">
        <v>11.15</v>
      </c>
      <c r="AK57" s="289">
        <v>22.4</v>
      </c>
      <c r="AL57" s="289">
        <v>22.2</v>
      </c>
      <c r="AM57" s="255" t="s">
        <v>45</v>
      </c>
      <c r="AN57" s="255" t="s">
        <v>237</v>
      </c>
      <c r="AO57" s="255">
        <v>11</v>
      </c>
      <c r="AP57" s="255">
        <v>11</v>
      </c>
      <c r="AQ57" s="255">
        <v>179</v>
      </c>
      <c r="AR57" s="255">
        <v>181</v>
      </c>
      <c r="AS57" s="255">
        <v>11</v>
      </c>
      <c r="AT57" s="255">
        <v>11</v>
      </c>
    </row>
    <row r="58" spans="6:46" ht="16.5" thickBot="1" x14ac:dyDescent="0.3">
      <c r="F58" s="539">
        <v>50</v>
      </c>
      <c r="G58" s="537">
        <v>60</v>
      </c>
      <c r="H58" s="539">
        <v>50</v>
      </c>
      <c r="I58" s="537">
        <v>60</v>
      </c>
      <c r="J58" t="s">
        <v>78</v>
      </c>
      <c r="K58" s="258">
        <v>10</v>
      </c>
      <c r="L58" s="343" t="s">
        <v>261</v>
      </c>
      <c r="M58" s="258">
        <v>10</v>
      </c>
      <c r="N58" s="547">
        <v>218</v>
      </c>
      <c r="O58" s="258">
        <v>50</v>
      </c>
      <c r="P58" s="547">
        <v>220</v>
      </c>
      <c r="Q58" s="258">
        <v>50</v>
      </c>
      <c r="V58">
        <v>5.351</v>
      </c>
      <c r="W58" s="258">
        <v>10</v>
      </c>
      <c r="X58">
        <v>11.151</v>
      </c>
      <c r="Y58" s="258">
        <v>10</v>
      </c>
      <c r="AF58" s="258">
        <v>10</v>
      </c>
      <c r="AG58" s="255"/>
      <c r="AH58" s="529">
        <v>6.1</v>
      </c>
      <c r="AI58" s="255">
        <v>5.4</v>
      </c>
      <c r="AJ58" s="255">
        <v>11.2</v>
      </c>
      <c r="AK58" s="289">
        <v>23</v>
      </c>
      <c r="AL58" s="289">
        <v>22.4</v>
      </c>
      <c r="AM58" s="255" t="s">
        <v>238</v>
      </c>
      <c r="AN58" s="255" t="s">
        <v>45</v>
      </c>
      <c r="AO58" s="255">
        <v>10</v>
      </c>
      <c r="AP58" s="255">
        <v>10</v>
      </c>
      <c r="AQ58" s="255">
        <v>178</v>
      </c>
      <c r="AR58" s="255">
        <v>180</v>
      </c>
      <c r="AS58" s="255">
        <v>10</v>
      </c>
      <c r="AT58" s="255">
        <v>10</v>
      </c>
    </row>
    <row r="59" spans="6:46" ht="16.5" thickBot="1" x14ac:dyDescent="0.3">
      <c r="J59" t="s">
        <v>262</v>
      </c>
      <c r="K59" s="258">
        <v>9</v>
      </c>
      <c r="L59" t="s">
        <v>78</v>
      </c>
      <c r="M59" s="258">
        <v>9</v>
      </c>
      <c r="N59" s="547">
        <v>219</v>
      </c>
      <c r="O59" s="258">
        <v>51</v>
      </c>
      <c r="P59" s="547">
        <v>221</v>
      </c>
      <c r="Q59" s="258">
        <v>51</v>
      </c>
      <c r="V59">
        <v>5.4009999999999998</v>
      </c>
      <c r="W59" s="258">
        <v>9</v>
      </c>
      <c r="X59">
        <v>11.201000000000001</v>
      </c>
      <c r="Y59" s="258">
        <v>9</v>
      </c>
      <c r="AF59" s="258">
        <v>9</v>
      </c>
      <c r="AG59" s="255"/>
      <c r="AH59" s="533"/>
      <c r="AI59" s="257">
        <v>5.45</v>
      </c>
      <c r="AJ59" s="255">
        <v>11.25</v>
      </c>
      <c r="AK59" s="289">
        <v>23.2</v>
      </c>
      <c r="AL59" s="289">
        <v>23</v>
      </c>
      <c r="AM59" s="255" t="s">
        <v>239</v>
      </c>
      <c r="AN59" s="255" t="s">
        <v>238</v>
      </c>
      <c r="AO59" s="255">
        <v>9</v>
      </c>
      <c r="AP59" s="255">
        <v>9</v>
      </c>
      <c r="AQ59" s="255">
        <v>177</v>
      </c>
      <c r="AR59" s="255">
        <v>179</v>
      </c>
      <c r="AS59" s="255">
        <v>9</v>
      </c>
      <c r="AT59" s="255">
        <v>9</v>
      </c>
    </row>
    <row r="60" spans="6:46" ht="16.5" thickBot="1" x14ac:dyDescent="0.3">
      <c r="J60" t="s">
        <v>263</v>
      </c>
      <c r="K60" s="258">
        <v>8</v>
      </c>
      <c r="L60" s="343" t="s">
        <v>262</v>
      </c>
      <c r="M60" s="258">
        <v>8</v>
      </c>
      <c r="N60" s="547">
        <v>220</v>
      </c>
      <c r="O60" s="258">
        <v>52</v>
      </c>
      <c r="P60" s="547">
        <v>222</v>
      </c>
      <c r="Q60" s="258">
        <v>52</v>
      </c>
      <c r="V60">
        <v>5.4509999999999996</v>
      </c>
      <c r="W60" s="258">
        <v>8</v>
      </c>
      <c r="X60">
        <v>11.250999999999999</v>
      </c>
      <c r="Y60" s="258">
        <v>8</v>
      </c>
      <c r="AF60" s="258">
        <v>8</v>
      </c>
      <c r="AG60" s="255"/>
      <c r="AH60" s="529"/>
      <c r="AI60" s="255">
        <v>5.5</v>
      </c>
      <c r="AJ60" s="255">
        <v>11.3</v>
      </c>
      <c r="AK60" s="289">
        <v>23.4</v>
      </c>
      <c r="AL60" s="289">
        <v>23.2</v>
      </c>
      <c r="AM60" s="255" t="s">
        <v>240</v>
      </c>
      <c r="AN60" s="255" t="s">
        <v>239</v>
      </c>
      <c r="AO60" s="255">
        <v>8</v>
      </c>
      <c r="AP60" s="255">
        <v>8</v>
      </c>
      <c r="AQ60" s="255">
        <v>176</v>
      </c>
      <c r="AR60" s="255">
        <v>178</v>
      </c>
      <c r="AS60" s="255">
        <v>8</v>
      </c>
      <c r="AT60" s="255">
        <v>8</v>
      </c>
    </row>
    <row r="61" spans="6:46" ht="16.5" thickBot="1" x14ac:dyDescent="0.3">
      <c r="J61" t="s">
        <v>264</v>
      </c>
      <c r="K61" s="258">
        <v>7</v>
      </c>
      <c r="L61" t="s">
        <v>263</v>
      </c>
      <c r="M61" s="258">
        <v>7</v>
      </c>
      <c r="N61" s="547">
        <v>221</v>
      </c>
      <c r="O61" s="258">
        <v>53</v>
      </c>
      <c r="P61" s="547">
        <v>223</v>
      </c>
      <c r="Q61" s="258">
        <v>53</v>
      </c>
      <c r="V61">
        <v>5.5010000000000003</v>
      </c>
      <c r="W61" s="258">
        <v>7</v>
      </c>
      <c r="X61">
        <v>11.301</v>
      </c>
      <c r="Y61" s="258">
        <v>7</v>
      </c>
      <c r="AF61" s="258">
        <v>7</v>
      </c>
      <c r="AG61" s="255"/>
      <c r="AH61" s="255"/>
      <c r="AI61" s="255">
        <v>5.55</v>
      </c>
      <c r="AJ61" s="255">
        <v>11.35</v>
      </c>
      <c r="AK61" s="289">
        <v>24</v>
      </c>
      <c r="AL61" s="289">
        <v>23.4</v>
      </c>
      <c r="AM61" s="255" t="s">
        <v>241</v>
      </c>
      <c r="AN61" s="255" t="s">
        <v>240</v>
      </c>
      <c r="AO61" s="255">
        <v>7</v>
      </c>
      <c r="AP61" s="255">
        <v>7</v>
      </c>
      <c r="AQ61" s="255">
        <v>175</v>
      </c>
      <c r="AR61" s="255">
        <v>177</v>
      </c>
      <c r="AS61" s="255">
        <v>7</v>
      </c>
      <c r="AT61" s="255">
        <v>7</v>
      </c>
    </row>
    <row r="62" spans="6:46" ht="16.5" thickBot="1" x14ac:dyDescent="0.3">
      <c r="J62" t="s">
        <v>265</v>
      </c>
      <c r="K62" s="258">
        <v>6</v>
      </c>
      <c r="L62" s="343" t="s">
        <v>264</v>
      </c>
      <c r="M62" s="258">
        <v>6</v>
      </c>
      <c r="N62" s="547">
        <v>222</v>
      </c>
      <c r="O62" s="258">
        <v>54</v>
      </c>
      <c r="P62" s="547">
        <v>224</v>
      </c>
      <c r="Q62" s="258">
        <v>54</v>
      </c>
      <c r="V62">
        <v>5.5510000000000002</v>
      </c>
      <c r="W62" s="258">
        <v>6</v>
      </c>
      <c r="X62">
        <v>11.351000000000001</v>
      </c>
      <c r="Y62" s="258">
        <v>6</v>
      </c>
      <c r="AF62" s="258">
        <v>6</v>
      </c>
      <c r="AG62" s="255">
        <v>6.2</v>
      </c>
      <c r="AH62" s="534"/>
      <c r="AI62" s="257">
        <v>6</v>
      </c>
      <c r="AJ62" s="255">
        <v>11.4</v>
      </c>
      <c r="AK62" s="289">
        <v>24.2</v>
      </c>
      <c r="AL62" s="289">
        <v>24</v>
      </c>
      <c r="AM62" s="255" t="s">
        <v>46</v>
      </c>
      <c r="AN62" s="255" t="s">
        <v>241</v>
      </c>
      <c r="AO62" s="255">
        <v>6</v>
      </c>
      <c r="AP62" s="255">
        <v>6</v>
      </c>
      <c r="AQ62" s="255">
        <v>174</v>
      </c>
      <c r="AR62" s="255">
        <v>176</v>
      </c>
      <c r="AS62" s="255">
        <v>6</v>
      </c>
      <c r="AT62" s="255">
        <v>6</v>
      </c>
    </row>
    <row r="63" spans="6:46" ht="16.5" thickBot="1" x14ac:dyDescent="0.3">
      <c r="J63" t="s">
        <v>79</v>
      </c>
      <c r="K63" s="258">
        <v>5</v>
      </c>
      <c r="L63" t="s">
        <v>265</v>
      </c>
      <c r="M63" s="258">
        <v>5</v>
      </c>
      <c r="N63" s="547">
        <v>223</v>
      </c>
      <c r="O63" s="258">
        <v>55</v>
      </c>
      <c r="P63" s="547">
        <v>225</v>
      </c>
      <c r="Q63" s="258">
        <v>55</v>
      </c>
      <c r="V63">
        <v>6.0010000000000003</v>
      </c>
      <c r="W63" s="258">
        <v>5</v>
      </c>
      <c r="X63">
        <v>11.401</v>
      </c>
      <c r="Y63" s="258">
        <v>5</v>
      </c>
      <c r="AF63" s="258">
        <v>5</v>
      </c>
      <c r="AG63" s="255"/>
      <c r="AH63" s="255">
        <v>6.2</v>
      </c>
      <c r="AI63" s="255">
        <v>6.05</v>
      </c>
      <c r="AJ63" s="255">
        <v>11.45</v>
      </c>
      <c r="AK63" s="289">
        <v>24.4</v>
      </c>
      <c r="AL63" s="289">
        <v>24.2</v>
      </c>
      <c r="AM63" s="255" t="s">
        <v>242</v>
      </c>
      <c r="AN63" s="255" t="s">
        <v>46</v>
      </c>
      <c r="AO63" s="255">
        <v>5</v>
      </c>
      <c r="AP63" s="255">
        <v>5</v>
      </c>
      <c r="AQ63" s="255">
        <v>173</v>
      </c>
      <c r="AR63" s="255">
        <v>175</v>
      </c>
      <c r="AS63" s="255">
        <v>5</v>
      </c>
      <c r="AT63" s="255">
        <v>5</v>
      </c>
    </row>
    <row r="64" spans="6:46" ht="16.5" thickBot="1" x14ac:dyDescent="0.3">
      <c r="J64" t="s">
        <v>266</v>
      </c>
      <c r="K64" s="258">
        <v>4</v>
      </c>
      <c r="L64" s="343" t="s">
        <v>79</v>
      </c>
      <c r="M64" s="258">
        <v>4</v>
      </c>
      <c r="N64" s="547">
        <v>224</v>
      </c>
      <c r="O64" s="258">
        <v>56</v>
      </c>
      <c r="P64" s="547">
        <v>226</v>
      </c>
      <c r="Q64" s="258">
        <v>56</v>
      </c>
      <c r="V64">
        <v>6.0510000000000002</v>
      </c>
      <c r="W64" s="258">
        <v>4</v>
      </c>
      <c r="X64">
        <v>11.451000000000001</v>
      </c>
      <c r="Y64" s="258">
        <v>4</v>
      </c>
      <c r="AF64" s="258">
        <v>4</v>
      </c>
      <c r="AG64" s="255"/>
      <c r="AH64" s="533"/>
      <c r="AI64" s="257">
        <v>6.1</v>
      </c>
      <c r="AJ64" s="255">
        <v>11.5</v>
      </c>
      <c r="AK64" s="289">
        <v>25</v>
      </c>
      <c r="AL64" s="289">
        <v>24.4</v>
      </c>
      <c r="AM64" s="255" t="s">
        <v>243</v>
      </c>
      <c r="AN64" s="255" t="s">
        <v>242</v>
      </c>
      <c r="AO64" s="255">
        <v>4</v>
      </c>
      <c r="AP64" s="255">
        <v>4</v>
      </c>
      <c r="AQ64" s="255">
        <v>172</v>
      </c>
      <c r="AR64" s="255">
        <v>174</v>
      </c>
      <c r="AS64" s="255">
        <v>4</v>
      </c>
      <c r="AT64" s="255">
        <v>4</v>
      </c>
    </row>
    <row r="65" spans="2:46" ht="16.5" thickBot="1" x14ac:dyDescent="0.3">
      <c r="J65" t="s">
        <v>267</v>
      </c>
      <c r="K65" s="258">
        <v>3</v>
      </c>
      <c r="L65" t="s">
        <v>266</v>
      </c>
      <c r="M65" s="258">
        <v>3</v>
      </c>
      <c r="N65" s="547">
        <v>225</v>
      </c>
      <c r="O65" s="258">
        <v>57</v>
      </c>
      <c r="P65" s="547">
        <v>227</v>
      </c>
      <c r="Q65" s="258">
        <v>57</v>
      </c>
      <c r="V65">
        <v>6.101</v>
      </c>
      <c r="W65" s="258">
        <v>3</v>
      </c>
      <c r="X65">
        <v>11.500999999999999</v>
      </c>
      <c r="Y65" s="258">
        <v>3</v>
      </c>
      <c r="AF65" s="258">
        <v>3</v>
      </c>
      <c r="AG65" s="255"/>
      <c r="AH65" s="529"/>
      <c r="AI65" s="255">
        <v>6.15</v>
      </c>
      <c r="AJ65" s="255">
        <v>11.55</v>
      </c>
      <c r="AK65" s="289">
        <v>25.2</v>
      </c>
      <c r="AL65" s="289">
        <v>25</v>
      </c>
      <c r="AM65" s="255" t="s">
        <v>244</v>
      </c>
      <c r="AN65" s="255" t="s">
        <v>243</v>
      </c>
      <c r="AO65" s="255">
        <v>3</v>
      </c>
      <c r="AP65" s="255">
        <v>3</v>
      </c>
      <c r="AQ65" s="255">
        <v>171</v>
      </c>
      <c r="AR65" s="255">
        <v>173</v>
      </c>
      <c r="AS65" s="255">
        <v>3</v>
      </c>
      <c r="AT65" s="255">
        <v>3</v>
      </c>
    </row>
    <row r="66" spans="2:46" ht="16.5" thickBot="1" x14ac:dyDescent="0.3">
      <c r="J66" t="s">
        <v>268</v>
      </c>
      <c r="K66" s="258">
        <v>2</v>
      </c>
      <c r="L66" s="343" t="s">
        <v>267</v>
      </c>
      <c r="M66" s="258">
        <v>2</v>
      </c>
      <c r="N66" s="547">
        <v>226</v>
      </c>
      <c r="O66" s="258">
        <v>58</v>
      </c>
      <c r="P66" s="547">
        <v>228</v>
      </c>
      <c r="Q66" s="258">
        <v>58</v>
      </c>
      <c r="V66">
        <v>6.1509999999999998</v>
      </c>
      <c r="W66" s="258">
        <v>2</v>
      </c>
      <c r="X66">
        <v>11.551</v>
      </c>
      <c r="Y66" s="258">
        <v>2</v>
      </c>
      <c r="AF66" s="258">
        <v>2</v>
      </c>
      <c r="AG66" s="255"/>
      <c r="AH66" s="255"/>
      <c r="AI66" s="255">
        <v>6.2</v>
      </c>
      <c r="AJ66" s="255">
        <v>12</v>
      </c>
      <c r="AK66" s="289">
        <v>25.4</v>
      </c>
      <c r="AL66" s="289">
        <v>25.2</v>
      </c>
      <c r="AM66" s="255" t="s">
        <v>245</v>
      </c>
      <c r="AN66" s="255" t="s">
        <v>244</v>
      </c>
      <c r="AO66" s="255">
        <v>2</v>
      </c>
      <c r="AP66" s="255">
        <v>2</v>
      </c>
      <c r="AQ66" s="255">
        <v>170</v>
      </c>
      <c r="AR66" s="255">
        <v>172</v>
      </c>
      <c r="AS66" s="255">
        <v>2</v>
      </c>
      <c r="AT66" s="255">
        <v>2</v>
      </c>
    </row>
    <row r="67" spans="2:46" ht="16.5" thickBot="1" x14ac:dyDescent="0.3">
      <c r="J67" t="s">
        <v>269</v>
      </c>
      <c r="K67" s="258">
        <v>1</v>
      </c>
      <c r="L67" t="s">
        <v>268</v>
      </c>
      <c r="M67" s="258">
        <v>1</v>
      </c>
      <c r="N67" s="547">
        <v>227</v>
      </c>
      <c r="O67" s="258">
        <v>59</v>
      </c>
      <c r="P67" s="547">
        <v>229</v>
      </c>
      <c r="Q67" s="258">
        <v>59</v>
      </c>
      <c r="V67">
        <v>6.2009999999999996</v>
      </c>
      <c r="W67" s="258">
        <v>1</v>
      </c>
      <c r="X67">
        <v>12.000999999999999</v>
      </c>
      <c r="Y67" s="258">
        <v>1</v>
      </c>
      <c r="AF67" s="258">
        <v>1</v>
      </c>
      <c r="AG67" s="255">
        <v>6.3</v>
      </c>
      <c r="AH67" s="255">
        <v>6.3</v>
      </c>
      <c r="AI67" s="255">
        <v>6.25</v>
      </c>
      <c r="AJ67" s="255">
        <v>12.05</v>
      </c>
      <c r="AK67" s="289">
        <v>26</v>
      </c>
      <c r="AL67" s="289">
        <v>25.4</v>
      </c>
      <c r="AM67" s="255" t="s">
        <v>47</v>
      </c>
      <c r="AN67" s="255" t="s">
        <v>245</v>
      </c>
      <c r="AO67" s="255">
        <v>1</v>
      </c>
      <c r="AP67" s="255">
        <v>1</v>
      </c>
      <c r="AQ67" s="255">
        <v>169</v>
      </c>
      <c r="AR67" s="255">
        <v>171</v>
      </c>
      <c r="AS67" s="255">
        <v>1</v>
      </c>
      <c r="AT67" s="255">
        <v>1</v>
      </c>
    </row>
    <row r="68" spans="2:46" ht="16.5" thickBot="1" x14ac:dyDescent="0.3">
      <c r="J68" t="s">
        <v>165</v>
      </c>
      <c r="K68" s="341">
        <v>0</v>
      </c>
      <c r="L68" s="343" t="s">
        <v>269</v>
      </c>
      <c r="M68" s="341">
        <v>0</v>
      </c>
      <c r="N68" s="547">
        <v>228</v>
      </c>
      <c r="O68" s="258">
        <v>60</v>
      </c>
      <c r="P68" s="547">
        <v>230</v>
      </c>
      <c r="Q68" s="258">
        <v>60</v>
      </c>
      <c r="V68">
        <v>6.2510000000000003</v>
      </c>
      <c r="W68" s="341">
        <v>0</v>
      </c>
      <c r="X68">
        <v>12.051</v>
      </c>
      <c r="Y68" s="341">
        <v>0</v>
      </c>
    </row>
    <row r="69" spans="2:46" ht="15.75" x14ac:dyDescent="0.25">
      <c r="N69" s="343">
        <v>500</v>
      </c>
      <c r="O69" s="341">
        <v>60</v>
      </c>
      <c r="P69" s="343">
        <v>500</v>
      </c>
      <c r="Q69" s="341">
        <v>60</v>
      </c>
    </row>
    <row r="73" spans="2:46" ht="16.5" thickBot="1" x14ac:dyDescent="0.3">
      <c r="B73" s="258"/>
      <c r="C73" s="255"/>
      <c r="H73" s="258">
        <v>60</v>
      </c>
      <c r="I73" s="257">
        <v>3.3</v>
      </c>
      <c r="J73">
        <v>3.3010000000000002</v>
      </c>
      <c r="K73" s="258">
        <v>60</v>
      </c>
      <c r="L73" s="547">
        <v>7.32</v>
      </c>
      <c r="M73">
        <v>7.3209999999999997</v>
      </c>
    </row>
    <row r="74" spans="2:46" ht="16.5" thickBot="1" x14ac:dyDescent="0.3">
      <c r="B74" s="258"/>
      <c r="C74" s="255"/>
      <c r="H74" s="258">
        <v>59</v>
      </c>
      <c r="I74" s="547">
        <v>3.32</v>
      </c>
      <c r="J74">
        <v>3.3210000000000002</v>
      </c>
      <c r="K74" s="258">
        <v>59</v>
      </c>
      <c r="L74" s="547">
        <v>7.35</v>
      </c>
      <c r="M74">
        <v>7.351</v>
      </c>
    </row>
    <row r="75" spans="2:46" ht="16.5" thickBot="1" x14ac:dyDescent="0.3">
      <c r="B75" s="258"/>
      <c r="C75" s="255"/>
      <c r="H75" s="258">
        <v>58</v>
      </c>
      <c r="I75" s="547">
        <v>3.34</v>
      </c>
      <c r="J75">
        <v>3.3410000000000002</v>
      </c>
      <c r="K75" s="258">
        <v>58</v>
      </c>
      <c r="L75" s="547">
        <v>7.38</v>
      </c>
      <c r="M75">
        <v>7.3810000000000002</v>
      </c>
    </row>
    <row r="76" spans="2:46" ht="16.5" thickBot="1" x14ac:dyDescent="0.3">
      <c r="B76" s="258"/>
      <c r="C76" s="255"/>
      <c r="H76" s="258">
        <v>57</v>
      </c>
      <c r="I76" s="257">
        <v>3.36</v>
      </c>
      <c r="J76">
        <v>3.3610000000000002</v>
      </c>
      <c r="K76" s="258">
        <v>57</v>
      </c>
      <c r="L76" s="547">
        <v>7.41</v>
      </c>
      <c r="M76">
        <v>7.4109999999999996</v>
      </c>
    </row>
    <row r="77" spans="2:46" ht="16.5" thickBot="1" x14ac:dyDescent="0.3">
      <c r="B77" s="258"/>
      <c r="C77" s="255"/>
      <c r="H77" s="258">
        <v>56</v>
      </c>
      <c r="I77" s="547">
        <v>3.38</v>
      </c>
      <c r="J77">
        <v>3.3809999999999998</v>
      </c>
      <c r="K77" s="258">
        <v>56</v>
      </c>
      <c r="L77" s="547">
        <v>7.44</v>
      </c>
      <c r="M77">
        <v>7.4409999999999998</v>
      </c>
    </row>
    <row r="78" spans="2:46" ht="16.5" thickBot="1" x14ac:dyDescent="0.3">
      <c r="B78" s="258"/>
      <c r="C78" s="255"/>
      <c r="H78" s="258">
        <v>55</v>
      </c>
      <c r="I78" s="257">
        <v>3.4</v>
      </c>
      <c r="J78">
        <v>3.4009999999999998</v>
      </c>
      <c r="K78" s="258">
        <v>55</v>
      </c>
      <c r="L78" s="547">
        <v>7.47</v>
      </c>
      <c r="M78">
        <v>7.4710000000000001</v>
      </c>
    </row>
    <row r="79" spans="2:46" ht="16.5" thickBot="1" x14ac:dyDescent="0.3">
      <c r="B79" s="258"/>
      <c r="C79" s="255"/>
      <c r="H79" s="258">
        <v>54</v>
      </c>
      <c r="I79" s="547">
        <v>3.42</v>
      </c>
      <c r="J79">
        <v>3.4209999999999998</v>
      </c>
      <c r="K79" s="258">
        <v>54</v>
      </c>
      <c r="L79" s="547">
        <v>7.5</v>
      </c>
      <c r="M79">
        <v>7.5010000000000003</v>
      </c>
    </row>
    <row r="80" spans="2:46" ht="16.5" thickBot="1" x14ac:dyDescent="0.3">
      <c r="B80" s="258"/>
      <c r="H80" s="258">
        <v>53</v>
      </c>
      <c r="I80" s="257">
        <v>3.44</v>
      </c>
      <c r="J80">
        <v>3.4409999999999998</v>
      </c>
      <c r="K80" s="258">
        <v>53</v>
      </c>
      <c r="L80" s="547">
        <v>7.53</v>
      </c>
      <c r="M80">
        <v>7.5309999999999997</v>
      </c>
    </row>
    <row r="81" spans="2:13" ht="16.5" thickBot="1" x14ac:dyDescent="0.3">
      <c r="B81" s="258"/>
      <c r="H81" s="258">
        <v>52</v>
      </c>
      <c r="I81" s="547">
        <v>3.46</v>
      </c>
      <c r="J81">
        <v>3.4609999999999999</v>
      </c>
      <c r="K81" s="258">
        <v>52</v>
      </c>
      <c r="L81" s="547">
        <v>7.56</v>
      </c>
      <c r="M81">
        <v>7.5609999999999999</v>
      </c>
    </row>
    <row r="82" spans="2:13" ht="16.5" thickBot="1" x14ac:dyDescent="0.3">
      <c r="B82" s="258"/>
      <c r="H82" s="258">
        <v>51</v>
      </c>
      <c r="I82" s="257">
        <v>3.48</v>
      </c>
      <c r="J82">
        <v>3.4809999999999999</v>
      </c>
      <c r="K82" s="258">
        <v>51</v>
      </c>
      <c r="L82" s="547">
        <v>7.59</v>
      </c>
      <c r="M82">
        <v>7.5910000000000002</v>
      </c>
    </row>
    <row r="83" spans="2:13" ht="16.5" thickBot="1" x14ac:dyDescent="0.3">
      <c r="B83" s="258"/>
      <c r="H83" s="258">
        <v>50</v>
      </c>
      <c r="I83" s="547">
        <v>3.5</v>
      </c>
      <c r="J83">
        <v>3.5009999999999999</v>
      </c>
      <c r="K83" s="258">
        <v>50</v>
      </c>
      <c r="L83" s="547">
        <v>8.02</v>
      </c>
      <c r="M83">
        <v>8.0210000000000008</v>
      </c>
    </row>
    <row r="84" spans="2:13" ht="16.5" thickBot="1" x14ac:dyDescent="0.3">
      <c r="B84" s="258"/>
      <c r="H84" s="258">
        <v>49</v>
      </c>
      <c r="I84" s="257">
        <v>3.52</v>
      </c>
      <c r="J84">
        <v>3.5209999999999999</v>
      </c>
      <c r="K84" s="258">
        <v>49</v>
      </c>
      <c r="L84" s="547">
        <v>8.0500000000000007</v>
      </c>
      <c r="M84">
        <v>8.0510000000000002</v>
      </c>
    </row>
    <row r="85" spans="2:13" ht="16.5" thickBot="1" x14ac:dyDescent="0.3">
      <c r="B85" s="258"/>
      <c r="H85" s="258">
        <v>48</v>
      </c>
      <c r="I85" s="547">
        <v>3.54</v>
      </c>
      <c r="J85">
        <v>3.5409999999999999</v>
      </c>
      <c r="K85" s="258">
        <v>48</v>
      </c>
      <c r="L85" s="547">
        <v>8.1</v>
      </c>
      <c r="M85">
        <v>8.1010000000000009</v>
      </c>
    </row>
    <row r="86" spans="2:13" ht="16.5" thickBot="1" x14ac:dyDescent="0.3">
      <c r="B86" s="258"/>
      <c r="H86" s="258">
        <v>47</v>
      </c>
      <c r="I86" s="257">
        <v>3.56</v>
      </c>
      <c r="J86">
        <v>3.5609999999999999</v>
      </c>
      <c r="K86" s="258">
        <v>47</v>
      </c>
      <c r="L86" s="547">
        <v>8.15</v>
      </c>
      <c r="M86">
        <v>8.1509999999999998</v>
      </c>
    </row>
    <row r="87" spans="2:13" ht="16.5" thickBot="1" x14ac:dyDescent="0.3">
      <c r="B87" s="258"/>
      <c r="H87" s="258">
        <v>46</v>
      </c>
      <c r="I87" s="547">
        <v>3.58</v>
      </c>
      <c r="J87">
        <v>3.581</v>
      </c>
      <c r="K87" s="258">
        <v>46</v>
      </c>
      <c r="L87" s="547">
        <v>8.1999999999999993</v>
      </c>
      <c r="M87">
        <v>8.2010000000000005</v>
      </c>
    </row>
    <row r="88" spans="2:13" ht="16.5" thickBot="1" x14ac:dyDescent="0.3">
      <c r="B88" s="258"/>
      <c r="H88" s="258">
        <v>45</v>
      </c>
      <c r="I88" s="257">
        <v>4</v>
      </c>
      <c r="J88">
        <v>4.0010000000000003</v>
      </c>
      <c r="K88" s="258">
        <v>45</v>
      </c>
      <c r="L88" s="547">
        <v>8.25</v>
      </c>
      <c r="M88">
        <v>8.2509999999999994</v>
      </c>
    </row>
    <row r="89" spans="2:13" ht="16.5" thickBot="1" x14ac:dyDescent="0.3">
      <c r="B89" s="258"/>
      <c r="H89" s="258">
        <v>44</v>
      </c>
      <c r="I89" s="547">
        <v>4.0199999999999996</v>
      </c>
      <c r="J89">
        <v>4.0209999999999999</v>
      </c>
      <c r="K89" s="258">
        <v>44</v>
      </c>
      <c r="L89" s="547">
        <v>8.3000000000000007</v>
      </c>
      <c r="M89">
        <v>8.3010000000000002</v>
      </c>
    </row>
    <row r="90" spans="2:13" ht="16.5" thickBot="1" x14ac:dyDescent="0.3">
      <c r="B90" s="258"/>
      <c r="H90" s="258">
        <v>43</v>
      </c>
      <c r="I90" s="257">
        <v>4.04</v>
      </c>
      <c r="J90">
        <v>4.0410000000000004</v>
      </c>
      <c r="K90" s="258">
        <v>43</v>
      </c>
      <c r="L90" s="547">
        <v>8.35</v>
      </c>
      <c r="M90">
        <v>8.3510000000000009</v>
      </c>
    </row>
    <row r="91" spans="2:13" ht="16.5" thickBot="1" x14ac:dyDescent="0.3">
      <c r="B91" s="258"/>
      <c r="H91" s="258">
        <v>42</v>
      </c>
      <c r="I91" s="547">
        <v>4.0599999999999996</v>
      </c>
      <c r="J91">
        <v>4.0609999999999999</v>
      </c>
      <c r="K91" s="258">
        <v>42</v>
      </c>
      <c r="L91" s="547">
        <v>8.4</v>
      </c>
      <c r="M91">
        <v>8.4009999999999998</v>
      </c>
    </row>
    <row r="92" spans="2:13" ht="16.5" thickBot="1" x14ac:dyDescent="0.3">
      <c r="B92" s="258"/>
      <c r="H92" s="258">
        <v>41</v>
      </c>
      <c r="I92" s="257">
        <v>4.08</v>
      </c>
      <c r="J92">
        <v>4.0810000000000004</v>
      </c>
      <c r="K92" s="258">
        <v>41</v>
      </c>
      <c r="L92" s="547">
        <v>8.4499999999999993</v>
      </c>
      <c r="M92">
        <v>8.4510000000000005</v>
      </c>
    </row>
    <row r="93" spans="2:13" ht="16.5" thickBot="1" x14ac:dyDescent="0.3">
      <c r="B93" s="258"/>
      <c r="H93" s="258">
        <v>40</v>
      </c>
      <c r="I93" s="547">
        <v>4.0999999999999996</v>
      </c>
      <c r="J93">
        <v>4.101</v>
      </c>
      <c r="K93" s="258">
        <v>40</v>
      </c>
      <c r="L93" s="547">
        <v>8.5</v>
      </c>
      <c r="M93">
        <v>8.5009999999999994</v>
      </c>
    </row>
    <row r="94" spans="2:13" ht="16.5" thickBot="1" x14ac:dyDescent="0.3">
      <c r="B94" s="258"/>
      <c r="H94" s="258">
        <v>39</v>
      </c>
      <c r="I94" s="257">
        <v>4.12</v>
      </c>
      <c r="J94">
        <v>4.1210000000000004</v>
      </c>
      <c r="K94" s="258">
        <v>39</v>
      </c>
      <c r="L94" s="547">
        <v>8.5500000000000007</v>
      </c>
      <c r="M94">
        <v>8.5510000000000002</v>
      </c>
    </row>
    <row r="95" spans="2:13" ht="16.5" thickBot="1" x14ac:dyDescent="0.3">
      <c r="B95" s="258"/>
      <c r="H95" s="258">
        <v>38</v>
      </c>
      <c r="I95" s="547">
        <v>4.1399999999999997</v>
      </c>
      <c r="J95">
        <v>4.141</v>
      </c>
      <c r="K95" s="258">
        <v>38</v>
      </c>
      <c r="L95" s="547">
        <v>9</v>
      </c>
      <c r="M95">
        <v>9.0009999999999994</v>
      </c>
    </row>
    <row r="96" spans="2:13" ht="16.5" thickBot="1" x14ac:dyDescent="0.3">
      <c r="B96" s="258"/>
      <c r="H96" s="258">
        <v>37</v>
      </c>
      <c r="I96" s="257">
        <v>4.16</v>
      </c>
      <c r="J96">
        <v>4.1609999999999996</v>
      </c>
      <c r="K96" s="258">
        <v>37</v>
      </c>
      <c r="L96" s="547">
        <v>9.0500000000000007</v>
      </c>
      <c r="M96">
        <v>9.0510000000000002</v>
      </c>
    </row>
    <row r="97" spans="2:13" ht="16.5" thickBot="1" x14ac:dyDescent="0.3">
      <c r="B97" s="258"/>
      <c r="H97" s="258">
        <v>36</v>
      </c>
      <c r="I97" s="547">
        <v>4.18</v>
      </c>
      <c r="J97">
        <v>4.181</v>
      </c>
      <c r="K97" s="258">
        <v>36</v>
      </c>
      <c r="L97" s="547">
        <v>9.1</v>
      </c>
      <c r="M97">
        <v>9.1010000000000009</v>
      </c>
    </row>
    <row r="98" spans="2:13" ht="16.5" thickBot="1" x14ac:dyDescent="0.3">
      <c r="B98" s="258"/>
      <c r="H98" s="258">
        <v>35</v>
      </c>
      <c r="I98" s="257">
        <v>4.2</v>
      </c>
      <c r="J98">
        <v>4.2009999999999996</v>
      </c>
      <c r="K98" s="258">
        <v>35</v>
      </c>
      <c r="L98" s="547">
        <v>9.15</v>
      </c>
      <c r="M98">
        <v>9.1509999999999998</v>
      </c>
    </row>
    <row r="99" spans="2:13" ht="16.5" thickBot="1" x14ac:dyDescent="0.3">
      <c r="B99" s="258"/>
      <c r="H99" s="258">
        <v>34</v>
      </c>
      <c r="I99" s="547">
        <v>4.22</v>
      </c>
      <c r="J99">
        <v>4.2210000000000001</v>
      </c>
      <c r="K99" s="258">
        <v>34</v>
      </c>
      <c r="L99" s="547">
        <v>9.1999999999999993</v>
      </c>
      <c r="M99">
        <v>9.2010000000000005</v>
      </c>
    </row>
    <row r="100" spans="2:13" ht="16.5" thickBot="1" x14ac:dyDescent="0.3">
      <c r="B100" s="258"/>
      <c r="H100" s="258">
        <v>33</v>
      </c>
      <c r="I100" s="547">
        <v>4.24</v>
      </c>
      <c r="J100">
        <v>4.2409999999999997</v>
      </c>
      <c r="K100" s="258">
        <v>33</v>
      </c>
      <c r="L100" s="547">
        <v>9.25</v>
      </c>
      <c r="M100">
        <v>9.2509999999999994</v>
      </c>
    </row>
    <row r="101" spans="2:13" ht="16.5" thickBot="1" x14ac:dyDescent="0.3">
      <c r="B101" s="258"/>
      <c r="H101" s="258">
        <v>32</v>
      </c>
      <c r="I101" s="547">
        <v>4.26</v>
      </c>
      <c r="J101">
        <v>4.2610000000000001</v>
      </c>
      <c r="K101" s="258">
        <v>32</v>
      </c>
      <c r="L101" s="547">
        <v>9.3000000000000007</v>
      </c>
      <c r="M101">
        <v>9.3010000000000002</v>
      </c>
    </row>
    <row r="102" spans="2:13" ht="16.5" thickBot="1" x14ac:dyDescent="0.3">
      <c r="B102" s="258"/>
      <c r="H102" s="258">
        <v>31</v>
      </c>
      <c r="I102" s="257">
        <v>4.28</v>
      </c>
      <c r="J102">
        <v>4.2809999999999997</v>
      </c>
      <c r="K102" s="258">
        <v>31</v>
      </c>
      <c r="L102" s="547">
        <v>9.35</v>
      </c>
      <c r="M102">
        <v>9.3510000000000009</v>
      </c>
    </row>
    <row r="103" spans="2:13" ht="16.5" thickBot="1" x14ac:dyDescent="0.3">
      <c r="B103" s="258"/>
      <c r="H103" s="258">
        <v>30</v>
      </c>
      <c r="I103" s="547">
        <v>4.3</v>
      </c>
      <c r="J103">
        <v>4.3010000000000002</v>
      </c>
      <c r="K103" s="258">
        <v>30</v>
      </c>
      <c r="L103" s="547">
        <v>9.4</v>
      </c>
      <c r="M103">
        <v>9.4009999999999998</v>
      </c>
    </row>
    <row r="104" spans="2:13" ht="16.5" thickBot="1" x14ac:dyDescent="0.3">
      <c r="B104" s="258"/>
      <c r="H104" s="258">
        <v>29</v>
      </c>
      <c r="I104" s="547">
        <v>4.32</v>
      </c>
      <c r="J104">
        <v>4.3209999999999997</v>
      </c>
      <c r="K104" s="258">
        <v>29</v>
      </c>
      <c r="L104" s="547">
        <v>9.4499999999999993</v>
      </c>
      <c r="M104">
        <v>9.4510000000000005</v>
      </c>
    </row>
    <row r="105" spans="2:13" ht="16.5" thickBot="1" x14ac:dyDescent="0.3">
      <c r="B105" s="258"/>
      <c r="H105" s="258">
        <v>28</v>
      </c>
      <c r="I105" s="257">
        <v>4.34</v>
      </c>
      <c r="J105">
        <v>4.3410000000000002</v>
      </c>
      <c r="K105" s="258">
        <v>28</v>
      </c>
      <c r="L105" s="547">
        <v>9.5</v>
      </c>
      <c r="M105">
        <v>9.5009999999999994</v>
      </c>
    </row>
    <row r="106" spans="2:13" ht="16.5" thickBot="1" x14ac:dyDescent="0.3">
      <c r="B106" s="258"/>
      <c r="H106" s="258">
        <v>27</v>
      </c>
      <c r="I106" s="547">
        <v>4.3600000000000003</v>
      </c>
      <c r="J106">
        <v>4.3609999999999998</v>
      </c>
      <c r="K106" s="258">
        <v>27</v>
      </c>
      <c r="L106" s="547">
        <v>9.5500000000000007</v>
      </c>
      <c r="M106">
        <v>9.5510000000000002</v>
      </c>
    </row>
    <row r="107" spans="2:13" ht="16.5" thickBot="1" x14ac:dyDescent="0.3">
      <c r="B107" s="258"/>
      <c r="H107" s="258">
        <v>26</v>
      </c>
      <c r="I107" s="257">
        <v>4.38</v>
      </c>
      <c r="J107">
        <v>4.3810000000000002</v>
      </c>
      <c r="K107" s="258">
        <v>26</v>
      </c>
      <c r="L107" s="547">
        <v>10</v>
      </c>
      <c r="M107">
        <v>10.000999999999999</v>
      </c>
    </row>
    <row r="108" spans="2:13" ht="16.5" thickBot="1" x14ac:dyDescent="0.3">
      <c r="B108" s="258"/>
      <c r="H108" s="258">
        <v>25</v>
      </c>
      <c r="I108" s="547">
        <v>4.4000000000000004</v>
      </c>
      <c r="J108">
        <v>4.4009999999999998</v>
      </c>
      <c r="K108" s="258">
        <v>25</v>
      </c>
      <c r="L108" s="547">
        <v>10.050000000000001</v>
      </c>
      <c r="M108">
        <v>10.051</v>
      </c>
    </row>
    <row r="109" spans="2:13" ht="16.5" thickBot="1" x14ac:dyDescent="0.3">
      <c r="B109" s="258"/>
      <c r="H109" s="258">
        <v>24</v>
      </c>
      <c r="I109" s="257">
        <v>4.42</v>
      </c>
      <c r="J109">
        <v>4.4210000000000003</v>
      </c>
      <c r="K109" s="258">
        <v>24</v>
      </c>
      <c r="L109" s="547">
        <v>10.1</v>
      </c>
      <c r="M109">
        <v>10.101000000000001</v>
      </c>
    </row>
    <row r="110" spans="2:13" ht="16.5" thickBot="1" x14ac:dyDescent="0.3">
      <c r="B110" s="258"/>
      <c r="H110" s="258">
        <v>23</v>
      </c>
      <c r="I110" s="547">
        <v>4.4400000000000004</v>
      </c>
      <c r="J110">
        <v>4.4409999999999998</v>
      </c>
      <c r="K110" s="258">
        <v>23</v>
      </c>
      <c r="L110" s="547">
        <v>10.15</v>
      </c>
      <c r="M110">
        <v>10.151</v>
      </c>
    </row>
    <row r="111" spans="2:13" ht="16.5" thickBot="1" x14ac:dyDescent="0.3">
      <c r="B111" s="258"/>
      <c r="H111" s="258">
        <v>22</v>
      </c>
      <c r="I111" s="547">
        <v>4.46</v>
      </c>
      <c r="J111">
        <v>4.4610000000000003</v>
      </c>
      <c r="K111" s="258">
        <v>22</v>
      </c>
      <c r="L111" s="547">
        <v>10.199999999999999</v>
      </c>
      <c r="M111">
        <v>10.201000000000001</v>
      </c>
    </row>
    <row r="112" spans="2:13" ht="16.5" thickBot="1" x14ac:dyDescent="0.3">
      <c r="B112" s="258"/>
      <c r="H112" s="258">
        <v>21</v>
      </c>
      <c r="I112" s="547">
        <v>4.4800000000000004</v>
      </c>
      <c r="J112">
        <v>4.4809999999999999</v>
      </c>
      <c r="K112" s="258">
        <v>21</v>
      </c>
      <c r="L112" s="547">
        <v>10.25</v>
      </c>
      <c r="M112">
        <v>10.250999999999999</v>
      </c>
    </row>
    <row r="113" spans="2:13" ht="16.5" thickBot="1" x14ac:dyDescent="0.3">
      <c r="B113" s="258"/>
      <c r="H113" s="258">
        <v>20</v>
      </c>
      <c r="I113" s="257">
        <v>4.5</v>
      </c>
      <c r="J113">
        <v>4.5010000000000003</v>
      </c>
      <c r="K113" s="258">
        <v>20</v>
      </c>
      <c r="L113" s="547">
        <v>10.3</v>
      </c>
      <c r="M113">
        <v>10.301</v>
      </c>
    </row>
    <row r="114" spans="2:13" ht="16.5" thickBot="1" x14ac:dyDescent="0.3">
      <c r="B114" s="258"/>
      <c r="F114" s="258"/>
      <c r="G114" s="547"/>
      <c r="H114" s="258">
        <v>19</v>
      </c>
      <c r="I114" s="547">
        <v>4.55</v>
      </c>
      <c r="J114">
        <v>4.5510000000000002</v>
      </c>
      <c r="K114" s="258">
        <v>19</v>
      </c>
      <c r="L114" s="547">
        <v>10.35</v>
      </c>
      <c r="M114">
        <v>10.351000000000001</v>
      </c>
    </row>
    <row r="115" spans="2:13" ht="16.5" thickBot="1" x14ac:dyDescent="0.3">
      <c r="B115" s="258"/>
      <c r="H115" s="258">
        <v>18</v>
      </c>
      <c r="I115" s="257">
        <v>5</v>
      </c>
      <c r="J115">
        <v>5.0010000000000003</v>
      </c>
      <c r="K115" s="258">
        <v>18</v>
      </c>
      <c r="L115" s="547">
        <v>10.4</v>
      </c>
      <c r="M115">
        <v>10.401</v>
      </c>
    </row>
    <row r="116" spans="2:13" ht="16.5" thickBot="1" x14ac:dyDescent="0.3">
      <c r="B116" s="258"/>
      <c r="F116" s="258"/>
      <c r="G116" s="547"/>
      <c r="H116" s="258">
        <v>17</v>
      </c>
      <c r="I116" s="547">
        <v>5.05</v>
      </c>
      <c r="J116">
        <v>5.0510000000000002</v>
      </c>
      <c r="K116" s="258">
        <v>17</v>
      </c>
      <c r="L116" s="547">
        <v>10.45</v>
      </c>
      <c r="M116">
        <v>10.451000000000001</v>
      </c>
    </row>
    <row r="117" spans="2:13" ht="16.5" thickBot="1" x14ac:dyDescent="0.3">
      <c r="B117" s="258"/>
      <c r="H117" s="258">
        <v>16</v>
      </c>
      <c r="I117" s="257">
        <v>5.0999999999999996</v>
      </c>
      <c r="J117">
        <v>5.101</v>
      </c>
      <c r="K117" s="258">
        <v>16</v>
      </c>
      <c r="L117" s="547">
        <v>10.5</v>
      </c>
      <c r="M117">
        <v>10.500999999999999</v>
      </c>
    </row>
    <row r="118" spans="2:13" ht="16.5" thickBot="1" x14ac:dyDescent="0.3">
      <c r="B118" s="258"/>
      <c r="F118" s="258"/>
      <c r="G118" s="547"/>
      <c r="H118" s="258">
        <v>15</v>
      </c>
      <c r="I118" s="547">
        <v>5.15</v>
      </c>
      <c r="J118">
        <v>5.1509999999999998</v>
      </c>
      <c r="K118" s="258">
        <v>15</v>
      </c>
      <c r="L118" s="547">
        <v>10.55</v>
      </c>
      <c r="M118">
        <v>10.551</v>
      </c>
    </row>
    <row r="119" spans="2:13" ht="16.5" thickBot="1" x14ac:dyDescent="0.3">
      <c r="B119" s="258"/>
      <c r="H119" s="258">
        <v>14</v>
      </c>
      <c r="I119" s="257">
        <v>5.2</v>
      </c>
      <c r="J119">
        <v>5.2009999999999996</v>
      </c>
      <c r="K119" s="258">
        <v>14</v>
      </c>
      <c r="L119" s="547">
        <v>11</v>
      </c>
      <c r="M119">
        <v>11.000999999999999</v>
      </c>
    </row>
    <row r="120" spans="2:13" ht="16.5" thickBot="1" x14ac:dyDescent="0.3">
      <c r="B120" s="258"/>
      <c r="F120" s="258"/>
      <c r="G120" s="547"/>
      <c r="H120" s="258">
        <v>13</v>
      </c>
      <c r="I120" s="547">
        <v>5.25</v>
      </c>
      <c r="J120">
        <v>5.2510000000000003</v>
      </c>
      <c r="K120" s="258">
        <v>13</v>
      </c>
      <c r="L120" s="547">
        <v>11.05</v>
      </c>
      <c r="M120">
        <v>11.051</v>
      </c>
    </row>
    <row r="121" spans="2:13" ht="16.5" thickBot="1" x14ac:dyDescent="0.3">
      <c r="B121" s="258"/>
      <c r="H121" s="258">
        <v>12</v>
      </c>
      <c r="I121" s="547">
        <v>5.3</v>
      </c>
      <c r="J121">
        <v>5.3010000000000002</v>
      </c>
      <c r="K121" s="258">
        <v>12</v>
      </c>
      <c r="L121" s="547">
        <v>11.1</v>
      </c>
      <c r="M121">
        <v>11.101000000000001</v>
      </c>
    </row>
    <row r="122" spans="2:13" ht="16.5" thickBot="1" x14ac:dyDescent="0.3">
      <c r="B122" s="258"/>
      <c r="H122" s="258">
        <v>11</v>
      </c>
      <c r="I122" s="257">
        <v>5.35</v>
      </c>
      <c r="J122">
        <v>5.351</v>
      </c>
      <c r="K122" s="258">
        <v>11</v>
      </c>
      <c r="L122" s="547">
        <v>11.15</v>
      </c>
      <c r="M122">
        <v>11.151</v>
      </c>
    </row>
    <row r="123" spans="2:13" ht="16.5" thickBot="1" x14ac:dyDescent="0.3">
      <c r="B123" s="258"/>
      <c r="H123" s="258">
        <v>10</v>
      </c>
      <c r="I123" s="547">
        <v>5.4</v>
      </c>
      <c r="J123">
        <v>5.4009999999999998</v>
      </c>
      <c r="K123" s="258">
        <v>10</v>
      </c>
      <c r="L123" s="547">
        <v>11.2</v>
      </c>
      <c r="M123">
        <v>11.201000000000001</v>
      </c>
    </row>
    <row r="124" spans="2:13" ht="16.5" thickBot="1" x14ac:dyDescent="0.3">
      <c r="B124" s="258"/>
      <c r="H124" s="258">
        <v>9</v>
      </c>
      <c r="I124" s="257">
        <v>5.45</v>
      </c>
      <c r="J124">
        <v>5.4509999999999996</v>
      </c>
      <c r="K124" s="258">
        <v>9</v>
      </c>
      <c r="L124" s="547">
        <v>11.25</v>
      </c>
      <c r="M124">
        <v>11.250999999999999</v>
      </c>
    </row>
    <row r="125" spans="2:13" ht="16.5" thickBot="1" x14ac:dyDescent="0.3">
      <c r="B125" s="258"/>
      <c r="H125" s="258">
        <v>8</v>
      </c>
      <c r="I125" s="547">
        <v>5.5</v>
      </c>
      <c r="J125">
        <v>5.5010000000000003</v>
      </c>
      <c r="K125" s="258">
        <v>8</v>
      </c>
      <c r="L125" s="547">
        <v>11.3</v>
      </c>
      <c r="M125">
        <v>11.301</v>
      </c>
    </row>
    <row r="126" spans="2:13" ht="16.5" thickBot="1" x14ac:dyDescent="0.3">
      <c r="B126" s="258"/>
      <c r="H126" s="258">
        <v>7</v>
      </c>
      <c r="I126" s="547">
        <v>5.55</v>
      </c>
      <c r="J126">
        <v>5.5510000000000002</v>
      </c>
      <c r="K126" s="258">
        <v>7</v>
      </c>
      <c r="L126" s="547">
        <v>11.35</v>
      </c>
      <c r="M126">
        <v>11.351000000000001</v>
      </c>
    </row>
    <row r="127" spans="2:13" ht="16.5" thickBot="1" x14ac:dyDescent="0.3">
      <c r="B127" s="258"/>
      <c r="H127" s="258">
        <v>6</v>
      </c>
      <c r="I127" s="257">
        <v>6</v>
      </c>
      <c r="J127">
        <v>6.0010000000000003</v>
      </c>
      <c r="K127" s="258">
        <v>6</v>
      </c>
      <c r="L127" s="547">
        <v>11.4</v>
      </c>
      <c r="M127">
        <v>11.401</v>
      </c>
    </row>
    <row r="128" spans="2:13" ht="16.5" thickBot="1" x14ac:dyDescent="0.3">
      <c r="B128" s="258"/>
      <c r="H128" s="258">
        <v>5</v>
      </c>
      <c r="I128" s="547">
        <v>6.05</v>
      </c>
      <c r="J128">
        <v>6.0510000000000002</v>
      </c>
      <c r="K128" s="258">
        <v>5</v>
      </c>
      <c r="L128" s="547">
        <v>11.45</v>
      </c>
      <c r="M128">
        <v>11.451000000000001</v>
      </c>
    </row>
    <row r="129" spans="2:13" ht="16.5" thickBot="1" x14ac:dyDescent="0.3">
      <c r="B129" s="258"/>
      <c r="H129" s="258">
        <v>4</v>
      </c>
      <c r="I129" s="257">
        <v>6.1</v>
      </c>
      <c r="J129">
        <v>6.101</v>
      </c>
      <c r="K129" s="258">
        <v>4</v>
      </c>
      <c r="L129" s="547">
        <v>11.5</v>
      </c>
      <c r="M129">
        <v>11.500999999999999</v>
      </c>
    </row>
    <row r="130" spans="2:13" ht="16.5" thickBot="1" x14ac:dyDescent="0.3">
      <c r="B130" s="258"/>
      <c r="H130" s="258">
        <v>3</v>
      </c>
      <c r="I130" s="547">
        <v>6.15</v>
      </c>
      <c r="J130">
        <v>6.1509999999999998</v>
      </c>
      <c r="K130" s="258">
        <v>3</v>
      </c>
      <c r="L130" s="547">
        <v>11.55</v>
      </c>
      <c r="M130">
        <v>11.551</v>
      </c>
    </row>
    <row r="131" spans="2:13" ht="16.5" thickBot="1" x14ac:dyDescent="0.3">
      <c r="B131" s="258"/>
      <c r="H131" s="258">
        <v>2</v>
      </c>
      <c r="I131" s="547">
        <v>6.2</v>
      </c>
      <c r="J131">
        <v>6.2009999999999996</v>
      </c>
      <c r="K131" s="258">
        <v>2</v>
      </c>
      <c r="L131" s="547">
        <v>12</v>
      </c>
      <c r="M131">
        <v>12.000999999999999</v>
      </c>
    </row>
    <row r="132" spans="2:13" ht="16.5" thickBot="1" x14ac:dyDescent="0.3">
      <c r="B132" s="258"/>
      <c r="H132" s="258">
        <v>1</v>
      </c>
      <c r="I132" s="547">
        <v>6.25</v>
      </c>
      <c r="J132">
        <v>6.2510000000000003</v>
      </c>
      <c r="K132" s="258">
        <v>1</v>
      </c>
      <c r="L132" s="547">
        <v>12.05</v>
      </c>
      <c r="M132">
        <v>12.051</v>
      </c>
    </row>
    <row r="133" spans="2:13" ht="15.75" x14ac:dyDescent="0.25">
      <c r="K133" s="341"/>
    </row>
  </sheetData>
  <sortState ref="S9:S48">
    <sortCondition ref="S73"/>
  </sortState>
  <mergeCells count="29">
    <mergeCell ref="J4:M6"/>
    <mergeCell ref="N4:Q6"/>
    <mergeCell ref="R4:U6"/>
    <mergeCell ref="V4:Y5"/>
    <mergeCell ref="B5:E5"/>
    <mergeCell ref="F5:I6"/>
    <mergeCell ref="B6:E6"/>
    <mergeCell ref="V6:W6"/>
    <mergeCell ref="X6:Y6"/>
    <mergeCell ref="L7:M7"/>
    <mergeCell ref="N7:O7"/>
    <mergeCell ref="P7:Q7"/>
    <mergeCell ref="R7:S7"/>
    <mergeCell ref="B7:C7"/>
    <mergeCell ref="D7:E7"/>
    <mergeCell ref="F7:G7"/>
    <mergeCell ref="H7:I7"/>
    <mergeCell ref="J7:K7"/>
    <mergeCell ref="T7:U7"/>
    <mergeCell ref="AF5:AF7"/>
    <mergeCell ref="AG5:AJ5"/>
    <mergeCell ref="AK5:AL6"/>
    <mergeCell ref="AM5:AN6"/>
    <mergeCell ref="AO5:AP6"/>
    <mergeCell ref="AQ5:AR6"/>
    <mergeCell ref="AS5:AT6"/>
    <mergeCell ref="AG6:AH6"/>
    <mergeCell ref="V7:W7"/>
    <mergeCell ref="X7:Y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134"/>
  <sheetViews>
    <sheetView zoomScale="70" zoomScaleNormal="70" workbookViewId="0">
      <selection activeCell="R40" sqref="R40"/>
    </sheetView>
  </sheetViews>
  <sheetFormatPr defaultRowHeight="15" x14ac:dyDescent="0.25"/>
  <sheetData>
    <row r="2" spans="2:44" ht="15.75" thickBot="1" x14ac:dyDescent="0.3"/>
    <row r="3" spans="2:44" ht="19.5" thickBot="1" x14ac:dyDescent="0.35">
      <c r="B3" s="212"/>
      <c r="C3" s="212"/>
      <c r="D3" s="212"/>
      <c r="E3" s="212"/>
      <c r="F3" s="212"/>
      <c r="G3" s="212"/>
      <c r="H3" s="212"/>
      <c r="I3" s="212"/>
      <c r="J3" s="667" t="s">
        <v>116</v>
      </c>
      <c r="K3" s="668"/>
      <c r="L3" s="668"/>
      <c r="M3" s="669"/>
      <c r="N3" s="625" t="s">
        <v>182</v>
      </c>
      <c r="O3" s="626"/>
      <c r="P3" s="626"/>
      <c r="Q3" s="627"/>
      <c r="R3" s="688" t="s">
        <v>97</v>
      </c>
      <c r="S3" s="689"/>
      <c r="T3" s="689"/>
      <c r="U3" s="689"/>
      <c r="V3" s="658" t="s">
        <v>184</v>
      </c>
      <c r="W3" s="658"/>
      <c r="X3" s="658"/>
      <c r="Y3" s="658"/>
    </row>
    <row r="4" spans="2:44" ht="19.5" thickBot="1" x14ac:dyDescent="0.3">
      <c r="B4" s="640" t="s">
        <v>95</v>
      </c>
      <c r="C4" s="641"/>
      <c r="D4" s="641"/>
      <c r="E4" s="642"/>
      <c r="F4" s="644" t="s">
        <v>110</v>
      </c>
      <c r="G4" s="645"/>
      <c r="H4" s="645"/>
      <c r="I4" s="646"/>
      <c r="J4" s="670"/>
      <c r="K4" s="671"/>
      <c r="L4" s="671"/>
      <c r="M4" s="672"/>
      <c r="N4" s="628"/>
      <c r="O4" s="629"/>
      <c r="P4" s="629"/>
      <c r="Q4" s="630"/>
      <c r="R4" s="688"/>
      <c r="S4" s="689"/>
      <c r="T4" s="689"/>
      <c r="U4" s="689"/>
      <c r="V4" s="658"/>
      <c r="W4" s="658"/>
      <c r="X4" s="658"/>
      <c r="Y4" s="658"/>
      <c r="AD4" s="650" t="s">
        <v>16</v>
      </c>
      <c r="AE4" s="659" t="s">
        <v>221</v>
      </c>
      <c r="AF4" s="660"/>
      <c r="AG4" s="660"/>
      <c r="AH4" s="661"/>
      <c r="AI4" s="692" t="s">
        <v>270</v>
      </c>
      <c r="AJ4" s="693"/>
      <c r="AK4" s="662" t="s">
        <v>223</v>
      </c>
      <c r="AL4" s="696"/>
      <c r="AM4" s="690" t="s">
        <v>42</v>
      </c>
      <c r="AN4" s="677"/>
      <c r="AO4" s="690" t="s">
        <v>34</v>
      </c>
      <c r="AP4" s="677"/>
      <c r="AQ4" s="690" t="s">
        <v>271</v>
      </c>
      <c r="AR4" s="677"/>
    </row>
    <row r="5" spans="2:44" ht="19.5" thickBot="1" x14ac:dyDescent="0.35">
      <c r="B5" s="638" t="s">
        <v>109</v>
      </c>
      <c r="C5" s="643"/>
      <c r="D5" s="643"/>
      <c r="E5" s="639"/>
      <c r="F5" s="647"/>
      <c r="G5" s="648"/>
      <c r="H5" s="648"/>
      <c r="I5" s="649"/>
      <c r="J5" s="673"/>
      <c r="K5" s="674"/>
      <c r="L5" s="674"/>
      <c r="M5" s="675"/>
      <c r="N5" s="631"/>
      <c r="O5" s="632"/>
      <c r="P5" s="632"/>
      <c r="Q5" s="633"/>
      <c r="R5" s="688"/>
      <c r="S5" s="689"/>
      <c r="T5" s="689"/>
      <c r="U5" s="689"/>
      <c r="V5" s="623" t="s">
        <v>108</v>
      </c>
      <c r="W5" s="624"/>
      <c r="X5" s="638" t="s">
        <v>105</v>
      </c>
      <c r="Y5" s="639"/>
      <c r="AD5" s="650"/>
      <c r="AE5" s="659" t="s">
        <v>225</v>
      </c>
      <c r="AF5" s="661"/>
      <c r="AG5" s="255" t="s">
        <v>272</v>
      </c>
      <c r="AH5" s="539" t="s">
        <v>35</v>
      </c>
      <c r="AI5" s="694"/>
      <c r="AJ5" s="695"/>
      <c r="AK5" s="697"/>
      <c r="AL5" s="698"/>
      <c r="AM5" s="691"/>
      <c r="AN5" s="678"/>
      <c r="AO5" s="691"/>
      <c r="AP5" s="678"/>
      <c r="AQ5" s="691"/>
      <c r="AR5" s="678"/>
    </row>
    <row r="6" spans="2:44" ht="19.5" thickBot="1" x14ac:dyDescent="0.35">
      <c r="B6" s="679" t="s">
        <v>228</v>
      </c>
      <c r="C6" s="680"/>
      <c r="D6" s="638" t="s">
        <v>229</v>
      </c>
      <c r="E6" s="639"/>
      <c r="F6" s="679" t="s">
        <v>228</v>
      </c>
      <c r="G6" s="680"/>
      <c r="H6" s="638" t="s">
        <v>229</v>
      </c>
      <c r="I6" s="639"/>
      <c r="J6" s="679" t="s">
        <v>228</v>
      </c>
      <c r="K6" s="680"/>
      <c r="L6" s="638" t="s">
        <v>229</v>
      </c>
      <c r="M6" s="639"/>
      <c r="N6" s="679" t="s">
        <v>228</v>
      </c>
      <c r="O6" s="680"/>
      <c r="P6" s="638" t="s">
        <v>229</v>
      </c>
      <c r="Q6" s="639"/>
      <c r="R6" s="679" t="s">
        <v>228</v>
      </c>
      <c r="S6" s="680"/>
      <c r="T6" s="638" t="s">
        <v>229</v>
      </c>
      <c r="U6" s="639"/>
      <c r="V6" s="679" t="s">
        <v>228</v>
      </c>
      <c r="W6" s="680"/>
      <c r="X6" s="638" t="s">
        <v>229</v>
      </c>
      <c r="Y6" s="639"/>
      <c r="AD6" s="651"/>
      <c r="AE6" s="530" t="s">
        <v>228</v>
      </c>
      <c r="AF6" s="530" t="s">
        <v>229</v>
      </c>
      <c r="AG6" s="530" t="s">
        <v>228</v>
      </c>
      <c r="AH6" s="540" t="s">
        <v>229</v>
      </c>
      <c r="AI6" s="531" t="s">
        <v>228</v>
      </c>
      <c r="AJ6" s="541" t="s">
        <v>229</v>
      </c>
      <c r="AK6" s="530" t="s">
        <v>228</v>
      </c>
      <c r="AL6" s="530" t="s">
        <v>229</v>
      </c>
      <c r="AM6" s="530" t="s">
        <v>228</v>
      </c>
      <c r="AN6" s="530" t="s">
        <v>229</v>
      </c>
      <c r="AO6" s="530" t="s">
        <v>228</v>
      </c>
      <c r="AP6" s="530" t="s">
        <v>229</v>
      </c>
      <c r="AQ6" s="530" t="s">
        <v>228</v>
      </c>
      <c r="AR6" s="530" t="s">
        <v>229</v>
      </c>
    </row>
    <row r="7" spans="2:44" ht="16.5" thickBot="1" x14ac:dyDescent="0.3">
      <c r="B7">
        <v>2</v>
      </c>
      <c r="C7">
        <v>60</v>
      </c>
      <c r="D7">
        <v>2</v>
      </c>
      <c r="E7">
        <v>60</v>
      </c>
      <c r="F7" s="550">
        <v>0</v>
      </c>
      <c r="G7" s="258">
        <v>0</v>
      </c>
      <c r="H7" s="550">
        <v>0</v>
      </c>
      <c r="I7" s="258">
        <v>0</v>
      </c>
      <c r="J7" t="s">
        <v>273</v>
      </c>
      <c r="K7">
        <v>60</v>
      </c>
      <c r="L7" t="s">
        <v>273</v>
      </c>
      <c r="M7">
        <v>60</v>
      </c>
      <c r="N7">
        <v>0</v>
      </c>
      <c r="O7">
        <v>0</v>
      </c>
      <c r="P7">
        <v>0</v>
      </c>
      <c r="Q7">
        <v>0</v>
      </c>
      <c r="R7" s="542">
        <v>0</v>
      </c>
      <c r="S7" s="258">
        <v>0</v>
      </c>
      <c r="T7" s="538">
        <v>0</v>
      </c>
      <c r="U7" s="536">
        <v>0</v>
      </c>
      <c r="V7">
        <v>1</v>
      </c>
      <c r="W7" s="258">
        <v>60</v>
      </c>
      <c r="X7" s="341">
        <v>1</v>
      </c>
      <c r="Y7" s="258">
        <v>60</v>
      </c>
      <c r="AD7" s="258">
        <v>60</v>
      </c>
      <c r="AE7" s="255">
        <v>4</v>
      </c>
      <c r="AF7" s="330">
        <v>3.9</v>
      </c>
      <c r="AG7" s="257">
        <v>7</v>
      </c>
      <c r="AH7" s="255">
        <v>10.3</v>
      </c>
      <c r="AI7" s="289">
        <v>17.45</v>
      </c>
      <c r="AJ7" s="255">
        <v>17.3</v>
      </c>
      <c r="AK7" s="255">
        <v>28</v>
      </c>
      <c r="AL7" s="255">
        <v>27.8</v>
      </c>
      <c r="AM7" s="255">
        <v>50</v>
      </c>
      <c r="AN7" s="255">
        <v>50</v>
      </c>
      <c r="AO7" s="255">
        <v>278</v>
      </c>
      <c r="AP7" s="256">
        <v>280</v>
      </c>
      <c r="AQ7" s="257">
        <v>35</v>
      </c>
      <c r="AR7" s="255">
        <v>35</v>
      </c>
    </row>
    <row r="8" spans="2:44" ht="16.5" thickBot="1" x14ac:dyDescent="0.3">
      <c r="B8" s="550">
        <v>4</v>
      </c>
      <c r="C8" s="258">
        <v>60</v>
      </c>
      <c r="D8" s="330">
        <v>3.9</v>
      </c>
      <c r="E8" s="258">
        <v>60</v>
      </c>
      <c r="F8" s="550">
        <v>1</v>
      </c>
      <c r="G8" s="258">
        <v>1</v>
      </c>
      <c r="H8" s="550">
        <v>1</v>
      </c>
      <c r="I8" s="258">
        <v>1</v>
      </c>
      <c r="J8" t="s">
        <v>48</v>
      </c>
      <c r="K8" s="258">
        <v>59</v>
      </c>
      <c r="L8" t="s">
        <v>288</v>
      </c>
      <c r="M8" s="258">
        <v>59</v>
      </c>
      <c r="N8" s="558">
        <v>219</v>
      </c>
      <c r="O8" s="559">
        <v>1</v>
      </c>
      <c r="P8" s="558">
        <v>221</v>
      </c>
      <c r="Q8" s="258">
        <v>1</v>
      </c>
      <c r="R8" s="257">
        <v>1</v>
      </c>
      <c r="S8" s="258">
        <v>1</v>
      </c>
      <c r="T8" s="557">
        <v>1</v>
      </c>
      <c r="U8" s="258">
        <v>1</v>
      </c>
      <c r="V8">
        <v>7.0010000000000003</v>
      </c>
      <c r="W8" s="258">
        <v>59</v>
      </c>
      <c r="X8">
        <v>10.301</v>
      </c>
      <c r="Y8" s="258">
        <v>59</v>
      </c>
      <c r="AD8" s="258">
        <v>59</v>
      </c>
      <c r="AE8" s="255"/>
      <c r="AF8" s="532"/>
      <c r="AG8" s="255">
        <v>7.02</v>
      </c>
      <c r="AH8" s="255">
        <v>10.32</v>
      </c>
      <c r="AI8" s="289">
        <v>18</v>
      </c>
      <c r="AJ8" s="255">
        <v>17.45</v>
      </c>
      <c r="AK8" s="255">
        <v>28.2</v>
      </c>
      <c r="AL8" s="255">
        <v>28</v>
      </c>
      <c r="AM8" s="255"/>
      <c r="AN8" s="255"/>
      <c r="AO8" s="255">
        <v>277</v>
      </c>
      <c r="AP8" s="330">
        <v>279</v>
      </c>
      <c r="AQ8" s="542"/>
      <c r="AR8" s="543"/>
    </row>
    <row r="9" spans="2:44" ht="16.5" thickBot="1" x14ac:dyDescent="0.3">
      <c r="B9" s="550">
        <v>4.0999999999999996</v>
      </c>
      <c r="C9" s="258">
        <v>57</v>
      </c>
      <c r="D9" s="550">
        <v>4</v>
      </c>
      <c r="E9" s="258">
        <v>58</v>
      </c>
      <c r="F9" s="550">
        <v>2</v>
      </c>
      <c r="G9" s="258">
        <v>2</v>
      </c>
      <c r="H9" s="550">
        <v>2</v>
      </c>
      <c r="I9" s="258">
        <v>2</v>
      </c>
      <c r="J9" t="s">
        <v>275</v>
      </c>
      <c r="K9" s="258">
        <v>58</v>
      </c>
      <c r="L9" t="s">
        <v>48</v>
      </c>
      <c r="M9" s="258">
        <v>58</v>
      </c>
      <c r="N9" s="557">
        <v>220</v>
      </c>
      <c r="O9" s="258">
        <v>2</v>
      </c>
      <c r="P9" s="256">
        <v>222</v>
      </c>
      <c r="Q9" s="258">
        <v>2</v>
      </c>
      <c r="R9" s="257">
        <v>2</v>
      </c>
      <c r="S9" s="258">
        <v>2</v>
      </c>
      <c r="T9" s="557">
        <v>2</v>
      </c>
      <c r="U9" s="258">
        <v>2</v>
      </c>
      <c r="V9">
        <v>7.0209999999999999</v>
      </c>
      <c r="W9" s="258">
        <v>58</v>
      </c>
      <c r="X9">
        <v>10.321</v>
      </c>
      <c r="Y9" s="258">
        <v>58</v>
      </c>
      <c r="AD9" s="258">
        <v>58</v>
      </c>
      <c r="AE9" s="255"/>
      <c r="AF9" s="255">
        <v>4</v>
      </c>
      <c r="AG9" s="255">
        <v>7.04</v>
      </c>
      <c r="AH9" s="255">
        <v>10.34</v>
      </c>
      <c r="AI9" s="289">
        <v>18.149999999999999</v>
      </c>
      <c r="AJ9" s="255">
        <v>18</v>
      </c>
      <c r="AK9" s="255">
        <v>28.4</v>
      </c>
      <c r="AL9" s="255">
        <v>28.2</v>
      </c>
      <c r="AM9" s="255">
        <v>49</v>
      </c>
      <c r="AN9" s="255">
        <v>49</v>
      </c>
      <c r="AO9" s="255">
        <v>276</v>
      </c>
      <c r="AP9" s="528">
        <v>278</v>
      </c>
      <c r="AQ9" s="257">
        <v>34</v>
      </c>
      <c r="AR9" s="543"/>
    </row>
    <row r="10" spans="2:44" ht="16.5" thickBot="1" x14ac:dyDescent="0.3">
      <c r="B10" s="550">
        <v>4.2</v>
      </c>
      <c r="C10" s="258">
        <v>54</v>
      </c>
      <c r="D10" s="544">
        <v>4.0999999999999996</v>
      </c>
      <c r="E10" s="258">
        <v>56</v>
      </c>
      <c r="F10" s="550">
        <v>3</v>
      </c>
      <c r="G10" s="258">
        <v>3</v>
      </c>
      <c r="H10" s="550">
        <v>3</v>
      </c>
      <c r="I10" s="258">
        <v>3</v>
      </c>
      <c r="J10" t="s">
        <v>276</v>
      </c>
      <c r="K10" s="258">
        <v>57</v>
      </c>
      <c r="L10" t="s">
        <v>275</v>
      </c>
      <c r="M10" s="258">
        <v>57</v>
      </c>
      <c r="N10" s="557">
        <v>221</v>
      </c>
      <c r="O10" s="258">
        <v>3</v>
      </c>
      <c r="P10" s="558">
        <v>223</v>
      </c>
      <c r="Q10" s="258">
        <v>3</v>
      </c>
      <c r="R10" s="257">
        <v>3</v>
      </c>
      <c r="S10" s="258">
        <v>3</v>
      </c>
      <c r="T10" s="557">
        <v>3</v>
      </c>
      <c r="U10" s="258">
        <v>3</v>
      </c>
      <c r="V10">
        <v>7.0410000000000004</v>
      </c>
      <c r="W10" s="258">
        <v>57</v>
      </c>
      <c r="X10">
        <v>10.340999999999999</v>
      </c>
      <c r="Y10" s="258">
        <v>57</v>
      </c>
      <c r="AD10" s="258">
        <v>57</v>
      </c>
      <c r="AE10" s="255">
        <v>4.0999999999999996</v>
      </c>
      <c r="AF10" s="533"/>
      <c r="AG10" s="257">
        <v>7.06</v>
      </c>
      <c r="AH10" s="255">
        <v>10.36</v>
      </c>
      <c r="AI10" s="289">
        <v>18.3</v>
      </c>
      <c r="AJ10" s="255">
        <v>18.149999999999999</v>
      </c>
      <c r="AK10" s="255">
        <v>28.6</v>
      </c>
      <c r="AL10" s="255">
        <v>28.4</v>
      </c>
      <c r="AM10" s="255"/>
      <c r="AN10" s="255"/>
      <c r="AO10" s="255">
        <v>275</v>
      </c>
      <c r="AP10" s="256">
        <v>277</v>
      </c>
      <c r="AQ10" s="542"/>
      <c r="AR10" s="255">
        <v>34</v>
      </c>
    </row>
    <row r="11" spans="2:44" ht="16.5" thickBot="1" x14ac:dyDescent="0.3">
      <c r="B11" s="550">
        <v>4.3</v>
      </c>
      <c r="C11" s="258">
        <v>50</v>
      </c>
      <c r="D11" s="550">
        <v>4.2</v>
      </c>
      <c r="E11" s="258">
        <v>53</v>
      </c>
      <c r="F11" s="550">
        <v>4</v>
      </c>
      <c r="G11" s="258">
        <v>4</v>
      </c>
      <c r="H11" s="550">
        <v>4</v>
      </c>
      <c r="I11" s="258">
        <v>4</v>
      </c>
      <c r="J11" t="s">
        <v>277</v>
      </c>
      <c r="K11" s="258">
        <v>56</v>
      </c>
      <c r="L11" t="s">
        <v>276</v>
      </c>
      <c r="M11" s="258">
        <v>56</v>
      </c>
      <c r="N11" s="557">
        <v>222</v>
      </c>
      <c r="O11" s="258">
        <v>4</v>
      </c>
      <c r="P11" s="555">
        <v>224</v>
      </c>
      <c r="Q11" s="258">
        <v>4</v>
      </c>
      <c r="R11" s="257">
        <v>4</v>
      </c>
      <c r="S11" s="258">
        <v>4</v>
      </c>
      <c r="T11" s="557">
        <v>4</v>
      </c>
      <c r="U11" s="258">
        <v>4</v>
      </c>
      <c r="V11">
        <v>7.0609999999999999</v>
      </c>
      <c r="W11" s="258">
        <v>56</v>
      </c>
      <c r="X11">
        <v>10.361000000000001</v>
      </c>
      <c r="Y11" s="258">
        <v>56</v>
      </c>
      <c r="AD11" s="258">
        <v>56</v>
      </c>
      <c r="AE11" s="533"/>
      <c r="AF11" s="544">
        <v>4.0999999999999996</v>
      </c>
      <c r="AG11" s="255">
        <v>7.08</v>
      </c>
      <c r="AH11" s="255">
        <v>10.38</v>
      </c>
      <c r="AI11" s="289">
        <v>18.45</v>
      </c>
      <c r="AJ11" s="255">
        <v>18.3</v>
      </c>
      <c r="AK11" s="255">
        <v>28.8</v>
      </c>
      <c r="AL11" s="255">
        <v>28.6</v>
      </c>
      <c r="AM11" s="255">
        <v>48</v>
      </c>
      <c r="AN11" s="255">
        <v>48</v>
      </c>
      <c r="AO11" s="255">
        <v>274</v>
      </c>
      <c r="AP11" s="330">
        <v>276</v>
      </c>
      <c r="AQ11" s="257">
        <v>33</v>
      </c>
      <c r="AR11" s="543"/>
    </row>
    <row r="12" spans="2:44" ht="16.5" thickBot="1" x14ac:dyDescent="0.3">
      <c r="B12" s="550">
        <v>4.4000000000000004</v>
      </c>
      <c r="C12" s="258">
        <v>46</v>
      </c>
      <c r="D12" s="550">
        <v>4.3</v>
      </c>
      <c r="E12" s="258">
        <v>49</v>
      </c>
      <c r="F12" s="550">
        <v>5</v>
      </c>
      <c r="G12" s="258">
        <v>5</v>
      </c>
      <c r="H12" s="550">
        <v>5</v>
      </c>
      <c r="I12" s="258">
        <v>5</v>
      </c>
      <c r="J12" t="s">
        <v>278</v>
      </c>
      <c r="K12" s="258">
        <v>55</v>
      </c>
      <c r="L12" t="s">
        <v>277</v>
      </c>
      <c r="M12" s="258">
        <v>55</v>
      </c>
      <c r="N12" s="557">
        <v>223</v>
      </c>
      <c r="O12" s="258">
        <v>5</v>
      </c>
      <c r="P12" s="256">
        <v>225</v>
      </c>
      <c r="Q12" s="258">
        <v>5</v>
      </c>
      <c r="R12" s="257">
        <v>5</v>
      </c>
      <c r="S12" s="258">
        <v>5</v>
      </c>
      <c r="T12" s="557">
        <v>5</v>
      </c>
      <c r="U12" s="258">
        <v>5</v>
      </c>
      <c r="V12">
        <v>7.0810000000000004</v>
      </c>
      <c r="W12" s="258">
        <v>55</v>
      </c>
      <c r="X12">
        <v>10.381</v>
      </c>
      <c r="Y12" s="258">
        <v>55</v>
      </c>
      <c r="AD12" s="258">
        <v>55</v>
      </c>
      <c r="AE12" s="532"/>
      <c r="AF12" s="533"/>
      <c r="AG12" s="257">
        <v>7.1</v>
      </c>
      <c r="AH12" s="255">
        <v>10.4</v>
      </c>
      <c r="AI12" s="289">
        <v>19</v>
      </c>
      <c r="AJ12" s="255">
        <v>18.45</v>
      </c>
      <c r="AK12" s="255">
        <v>29</v>
      </c>
      <c r="AL12" s="255">
        <v>28.8</v>
      </c>
      <c r="AM12" s="255"/>
      <c r="AN12" s="255"/>
      <c r="AO12" s="255">
        <v>273</v>
      </c>
      <c r="AP12" s="528">
        <v>275</v>
      </c>
      <c r="AQ12" s="542"/>
      <c r="AR12" s="255">
        <v>33</v>
      </c>
    </row>
    <row r="13" spans="2:44" ht="16.5" thickBot="1" x14ac:dyDescent="0.3">
      <c r="B13" s="550">
        <v>4.5</v>
      </c>
      <c r="C13" s="258">
        <v>42</v>
      </c>
      <c r="D13" s="550">
        <v>4.4000000000000004</v>
      </c>
      <c r="E13" s="258">
        <v>46</v>
      </c>
      <c r="F13" s="550">
        <v>6</v>
      </c>
      <c r="G13" s="258">
        <v>6</v>
      </c>
      <c r="H13" s="550">
        <v>6</v>
      </c>
      <c r="I13" s="258">
        <v>6</v>
      </c>
      <c r="J13" t="s">
        <v>49</v>
      </c>
      <c r="K13" s="258">
        <v>54</v>
      </c>
      <c r="L13" t="s">
        <v>278</v>
      </c>
      <c r="M13" s="258">
        <v>54</v>
      </c>
      <c r="N13" s="557">
        <v>224</v>
      </c>
      <c r="O13" s="258">
        <v>6</v>
      </c>
      <c r="P13" s="558">
        <v>226</v>
      </c>
      <c r="Q13" s="258">
        <v>6</v>
      </c>
      <c r="R13" s="257">
        <v>6</v>
      </c>
      <c r="S13" s="258">
        <v>6</v>
      </c>
      <c r="T13" s="557">
        <v>6</v>
      </c>
      <c r="U13" s="258">
        <v>6</v>
      </c>
      <c r="V13">
        <v>7.101</v>
      </c>
      <c r="W13" s="258">
        <v>54</v>
      </c>
      <c r="X13">
        <v>10.401</v>
      </c>
      <c r="Y13" s="258">
        <v>54</v>
      </c>
      <c r="AD13" s="258">
        <v>54</v>
      </c>
      <c r="AE13" s="255">
        <v>4.2</v>
      </c>
      <c r="AF13" s="532"/>
      <c r="AG13" s="255">
        <v>7.12</v>
      </c>
      <c r="AH13" s="255">
        <v>10.42</v>
      </c>
      <c r="AI13" s="289">
        <v>19.100000000000001</v>
      </c>
      <c r="AJ13" s="255">
        <v>19</v>
      </c>
      <c r="AK13" s="255">
        <v>29.3</v>
      </c>
      <c r="AL13" s="255">
        <v>29</v>
      </c>
      <c r="AM13" s="255">
        <v>47</v>
      </c>
      <c r="AN13" s="255">
        <v>47</v>
      </c>
      <c r="AO13" s="255">
        <v>272</v>
      </c>
      <c r="AP13" s="256">
        <v>274</v>
      </c>
      <c r="AQ13" s="257">
        <v>32</v>
      </c>
      <c r="AR13" s="543"/>
    </row>
    <row r="14" spans="2:44" ht="16.5" thickBot="1" x14ac:dyDescent="0.3">
      <c r="B14" s="550">
        <v>4.5999999999999996</v>
      </c>
      <c r="C14" s="258">
        <v>37</v>
      </c>
      <c r="D14" s="550">
        <v>4.5</v>
      </c>
      <c r="E14" s="258">
        <v>42</v>
      </c>
      <c r="F14" s="550">
        <v>7</v>
      </c>
      <c r="G14" s="258">
        <v>7</v>
      </c>
      <c r="H14" s="550">
        <v>7</v>
      </c>
      <c r="I14" s="258">
        <v>7</v>
      </c>
      <c r="J14" t="s">
        <v>279</v>
      </c>
      <c r="K14" s="258">
        <v>53</v>
      </c>
      <c r="L14" t="s">
        <v>49</v>
      </c>
      <c r="M14" s="258">
        <v>53</v>
      </c>
      <c r="N14" s="557">
        <v>225</v>
      </c>
      <c r="O14" s="258">
        <v>7</v>
      </c>
      <c r="P14" s="555">
        <v>227</v>
      </c>
      <c r="Q14" s="258">
        <v>7</v>
      </c>
      <c r="R14" s="257">
        <v>7</v>
      </c>
      <c r="S14" s="258">
        <v>7</v>
      </c>
      <c r="T14" s="557">
        <v>7</v>
      </c>
      <c r="U14" s="258">
        <v>7</v>
      </c>
      <c r="V14">
        <v>7.1210000000000004</v>
      </c>
      <c r="W14" s="258">
        <v>53</v>
      </c>
      <c r="X14">
        <v>10.420999999999999</v>
      </c>
      <c r="Y14" s="258">
        <v>53</v>
      </c>
      <c r="AD14" s="258">
        <v>53</v>
      </c>
      <c r="AE14" s="535"/>
      <c r="AF14" s="255">
        <v>4.2</v>
      </c>
      <c r="AG14" s="255">
        <v>7.14</v>
      </c>
      <c r="AH14" s="255">
        <v>10.44</v>
      </c>
      <c r="AI14" s="289">
        <v>19.2</v>
      </c>
      <c r="AJ14" s="255">
        <v>19.100000000000001</v>
      </c>
      <c r="AK14" s="255">
        <v>29.6</v>
      </c>
      <c r="AL14" s="255">
        <v>29.3</v>
      </c>
      <c r="AM14" s="255"/>
      <c r="AN14" s="255"/>
      <c r="AO14" s="255">
        <v>271</v>
      </c>
      <c r="AP14" s="330">
        <v>273</v>
      </c>
      <c r="AQ14" s="542"/>
      <c r="AR14" s="255">
        <v>32</v>
      </c>
    </row>
    <row r="15" spans="2:44" ht="16.5" thickBot="1" x14ac:dyDescent="0.3">
      <c r="B15" s="550">
        <v>4.7</v>
      </c>
      <c r="C15" s="258">
        <v>32</v>
      </c>
      <c r="D15" s="550">
        <v>4.5999999999999996</v>
      </c>
      <c r="E15" s="258">
        <v>37</v>
      </c>
      <c r="F15" s="550">
        <v>8</v>
      </c>
      <c r="G15" s="258">
        <v>8</v>
      </c>
      <c r="H15" s="550">
        <v>8</v>
      </c>
      <c r="I15" s="258">
        <v>8</v>
      </c>
      <c r="J15" t="s">
        <v>280</v>
      </c>
      <c r="K15" s="258">
        <v>52</v>
      </c>
      <c r="L15" t="s">
        <v>279</v>
      </c>
      <c r="M15" s="258">
        <v>52</v>
      </c>
      <c r="N15" s="557">
        <v>226</v>
      </c>
      <c r="O15" s="258">
        <v>8</v>
      </c>
      <c r="P15" s="256">
        <v>228</v>
      </c>
      <c r="Q15" s="258">
        <v>8</v>
      </c>
      <c r="R15" s="257">
        <v>8</v>
      </c>
      <c r="S15" s="258">
        <v>8</v>
      </c>
      <c r="T15" s="557">
        <v>8</v>
      </c>
      <c r="U15" s="258">
        <v>8</v>
      </c>
      <c r="V15">
        <v>7.141</v>
      </c>
      <c r="W15" s="258">
        <v>52</v>
      </c>
      <c r="X15">
        <v>10.441000000000001</v>
      </c>
      <c r="Y15" s="258">
        <v>52</v>
      </c>
      <c r="AD15" s="258">
        <v>52</v>
      </c>
      <c r="AE15" s="535"/>
      <c r="AF15" s="533"/>
      <c r="AG15" s="257">
        <v>7.16</v>
      </c>
      <c r="AH15" s="255">
        <v>10.46</v>
      </c>
      <c r="AI15" s="289">
        <v>19.3</v>
      </c>
      <c r="AJ15" s="255">
        <v>19.2</v>
      </c>
      <c r="AK15" s="255">
        <v>29.9</v>
      </c>
      <c r="AL15" s="255">
        <v>29.6</v>
      </c>
      <c r="AM15" s="255">
        <v>46</v>
      </c>
      <c r="AN15" s="255">
        <v>46</v>
      </c>
      <c r="AO15" s="255">
        <v>270</v>
      </c>
      <c r="AP15" s="528">
        <v>272</v>
      </c>
      <c r="AQ15" s="257">
        <v>31</v>
      </c>
      <c r="AR15" s="543"/>
    </row>
    <row r="16" spans="2:44" ht="16.5" thickBot="1" x14ac:dyDescent="0.3">
      <c r="B16" s="550">
        <v>4.8</v>
      </c>
      <c r="C16" s="258">
        <v>27</v>
      </c>
      <c r="D16" s="550">
        <v>4.7</v>
      </c>
      <c r="E16" s="258">
        <v>32</v>
      </c>
      <c r="F16" s="550">
        <v>9</v>
      </c>
      <c r="G16" s="258">
        <v>9</v>
      </c>
      <c r="H16" s="550">
        <v>9</v>
      </c>
      <c r="I16" s="258">
        <v>9</v>
      </c>
      <c r="J16" t="s">
        <v>281</v>
      </c>
      <c r="K16" s="258">
        <v>51</v>
      </c>
      <c r="L16" t="s">
        <v>280</v>
      </c>
      <c r="M16" s="258">
        <v>51</v>
      </c>
      <c r="N16" s="557">
        <v>227</v>
      </c>
      <c r="O16" s="258">
        <v>9</v>
      </c>
      <c r="P16" s="558">
        <v>229</v>
      </c>
      <c r="Q16" s="258">
        <v>9</v>
      </c>
      <c r="R16" s="557">
        <v>9</v>
      </c>
      <c r="S16" s="258">
        <v>9</v>
      </c>
      <c r="T16" s="557">
        <v>9</v>
      </c>
      <c r="U16" s="258">
        <v>9</v>
      </c>
      <c r="V16">
        <v>7.1609999999999996</v>
      </c>
      <c r="W16" s="258">
        <v>51</v>
      </c>
      <c r="X16">
        <v>10.461</v>
      </c>
      <c r="Y16" s="258">
        <v>51</v>
      </c>
      <c r="AD16" s="258">
        <v>51</v>
      </c>
      <c r="AE16" s="535"/>
      <c r="AF16" s="532"/>
      <c r="AG16" s="255">
        <v>7.18</v>
      </c>
      <c r="AH16" s="255">
        <v>10.48</v>
      </c>
      <c r="AI16" s="289">
        <v>19.399999999999999</v>
      </c>
      <c r="AJ16" s="255">
        <v>19.3</v>
      </c>
      <c r="AK16" s="255">
        <v>30.1</v>
      </c>
      <c r="AL16" s="255">
        <v>29.9</v>
      </c>
      <c r="AM16" s="255"/>
      <c r="AN16" s="255"/>
      <c r="AO16" s="255">
        <v>269</v>
      </c>
      <c r="AP16" s="256">
        <v>271</v>
      </c>
      <c r="AQ16" s="542"/>
      <c r="AR16" s="255">
        <v>31</v>
      </c>
    </row>
    <row r="17" spans="2:44" ht="16.5" thickBot="1" x14ac:dyDescent="0.3">
      <c r="B17" s="550">
        <v>4.9000000000000004</v>
      </c>
      <c r="C17" s="258">
        <v>22</v>
      </c>
      <c r="D17" s="550">
        <v>4.8</v>
      </c>
      <c r="E17" s="258">
        <v>27</v>
      </c>
      <c r="F17" s="550">
        <v>10</v>
      </c>
      <c r="G17" s="258">
        <v>10</v>
      </c>
      <c r="H17" s="550">
        <v>10</v>
      </c>
      <c r="I17" s="258">
        <v>10</v>
      </c>
      <c r="J17" t="s">
        <v>282</v>
      </c>
      <c r="K17" s="258">
        <v>50</v>
      </c>
      <c r="L17" t="s">
        <v>281</v>
      </c>
      <c r="M17" s="258">
        <v>50</v>
      </c>
      <c r="N17" s="557">
        <v>228</v>
      </c>
      <c r="O17" s="258">
        <v>10</v>
      </c>
      <c r="P17" s="555">
        <v>230</v>
      </c>
      <c r="Q17" s="258">
        <v>10</v>
      </c>
      <c r="R17" s="257">
        <v>10</v>
      </c>
      <c r="S17" s="258">
        <v>10</v>
      </c>
      <c r="T17" s="557">
        <v>10</v>
      </c>
      <c r="U17" s="258">
        <v>10</v>
      </c>
      <c r="V17">
        <v>7.181</v>
      </c>
      <c r="W17" s="258">
        <v>50</v>
      </c>
      <c r="X17">
        <v>10.481</v>
      </c>
      <c r="Y17" s="258">
        <v>50</v>
      </c>
      <c r="AD17" s="258">
        <v>50</v>
      </c>
      <c r="AE17" s="255">
        <v>4.3</v>
      </c>
      <c r="AF17" s="535"/>
      <c r="AG17" s="255">
        <v>7.2</v>
      </c>
      <c r="AH17" s="255">
        <v>10.5</v>
      </c>
      <c r="AI17" s="289">
        <v>20</v>
      </c>
      <c r="AJ17" s="255">
        <v>19.399999999999999</v>
      </c>
      <c r="AK17" s="255">
        <v>30.7</v>
      </c>
      <c r="AL17" s="255">
        <v>30.1</v>
      </c>
      <c r="AM17" s="255">
        <v>45</v>
      </c>
      <c r="AN17" s="255">
        <v>45</v>
      </c>
      <c r="AO17" s="255">
        <v>268</v>
      </c>
      <c r="AP17" s="330">
        <v>270</v>
      </c>
      <c r="AQ17" s="257">
        <v>30</v>
      </c>
      <c r="AR17" s="543"/>
    </row>
    <row r="18" spans="2:44" ht="16.5" thickBot="1" x14ac:dyDescent="0.3">
      <c r="B18" s="550">
        <v>5</v>
      </c>
      <c r="C18" s="258">
        <v>17</v>
      </c>
      <c r="D18" s="550">
        <v>4.9000000000000004</v>
      </c>
      <c r="E18" s="258">
        <v>22</v>
      </c>
      <c r="F18" s="550">
        <v>11</v>
      </c>
      <c r="G18" s="258">
        <v>11</v>
      </c>
      <c r="H18" s="550">
        <v>11</v>
      </c>
      <c r="I18" s="258">
        <v>11</v>
      </c>
      <c r="J18" t="s">
        <v>283</v>
      </c>
      <c r="K18" s="258">
        <v>49</v>
      </c>
      <c r="L18" t="s">
        <v>282</v>
      </c>
      <c r="M18" s="258">
        <v>49</v>
      </c>
      <c r="N18" s="557">
        <v>229</v>
      </c>
      <c r="O18" s="258">
        <v>11</v>
      </c>
      <c r="P18" s="256">
        <v>231</v>
      </c>
      <c r="Q18" s="258">
        <v>11</v>
      </c>
      <c r="R18" s="257">
        <v>11</v>
      </c>
      <c r="S18" s="258">
        <v>12</v>
      </c>
      <c r="T18" s="557">
        <v>11</v>
      </c>
      <c r="U18" s="258">
        <v>11</v>
      </c>
      <c r="V18">
        <v>7.2009999999999996</v>
      </c>
      <c r="W18" s="258">
        <v>49</v>
      </c>
      <c r="X18">
        <v>10.500999999999999</v>
      </c>
      <c r="Y18" s="258">
        <v>49</v>
      </c>
      <c r="AD18" s="258">
        <v>49</v>
      </c>
      <c r="AE18" s="535"/>
      <c r="AF18" s="255">
        <v>4.3</v>
      </c>
      <c r="AG18" s="255">
        <v>7.22</v>
      </c>
      <c r="AH18" s="255">
        <v>10.52</v>
      </c>
      <c r="AI18" s="289">
        <v>20.149999999999999</v>
      </c>
      <c r="AJ18" s="255">
        <v>20</v>
      </c>
      <c r="AK18" s="255">
        <v>31.3</v>
      </c>
      <c r="AL18" s="255">
        <v>30.7</v>
      </c>
      <c r="AM18" s="255"/>
      <c r="AN18" s="255"/>
      <c r="AO18" s="255">
        <v>267</v>
      </c>
      <c r="AP18" s="528">
        <v>269</v>
      </c>
      <c r="AQ18" s="542"/>
      <c r="AR18" s="255">
        <v>30</v>
      </c>
    </row>
    <row r="19" spans="2:44" ht="16.5" thickBot="1" x14ac:dyDescent="0.3">
      <c r="B19" s="550">
        <v>5.0999999999999996</v>
      </c>
      <c r="C19" s="258">
        <v>12</v>
      </c>
      <c r="D19" s="550">
        <v>5</v>
      </c>
      <c r="E19" s="258">
        <v>17</v>
      </c>
      <c r="F19" s="550">
        <v>12</v>
      </c>
      <c r="G19" s="258">
        <v>12</v>
      </c>
      <c r="H19" s="550">
        <v>12</v>
      </c>
      <c r="I19" s="258">
        <v>12</v>
      </c>
      <c r="J19" t="s">
        <v>284</v>
      </c>
      <c r="K19" s="258">
        <v>48</v>
      </c>
      <c r="L19" t="s">
        <v>283</v>
      </c>
      <c r="M19" s="258">
        <v>48</v>
      </c>
      <c r="N19" s="557">
        <v>230</v>
      </c>
      <c r="O19" s="258">
        <v>12</v>
      </c>
      <c r="P19" s="558">
        <v>232</v>
      </c>
      <c r="Q19" s="258">
        <v>12</v>
      </c>
      <c r="R19" s="257">
        <v>12</v>
      </c>
      <c r="S19" s="258">
        <v>14</v>
      </c>
      <c r="T19" s="557">
        <v>12</v>
      </c>
      <c r="U19" s="258">
        <v>13</v>
      </c>
      <c r="V19">
        <v>7.2210000000000001</v>
      </c>
      <c r="W19" s="258">
        <v>48</v>
      </c>
      <c r="X19">
        <v>10.521000000000001</v>
      </c>
      <c r="Y19" s="258">
        <v>48</v>
      </c>
      <c r="AD19" s="258">
        <v>48</v>
      </c>
      <c r="AE19" s="535"/>
      <c r="AF19" s="533"/>
      <c r="AG19" s="257">
        <v>7.24</v>
      </c>
      <c r="AH19" s="255">
        <v>10.54</v>
      </c>
      <c r="AI19" s="289">
        <v>20.3</v>
      </c>
      <c r="AJ19" s="255">
        <v>20.149999999999999</v>
      </c>
      <c r="AK19" s="255">
        <v>31.9</v>
      </c>
      <c r="AL19" s="255">
        <v>31.3</v>
      </c>
      <c r="AM19" s="255">
        <v>44</v>
      </c>
      <c r="AN19" s="255">
        <v>44</v>
      </c>
      <c r="AO19" s="255">
        <v>266</v>
      </c>
      <c r="AP19" s="256">
        <v>268</v>
      </c>
      <c r="AQ19" s="257">
        <v>29</v>
      </c>
      <c r="AR19" s="543"/>
    </row>
    <row r="20" spans="2:44" ht="16.5" thickBot="1" x14ac:dyDescent="0.3">
      <c r="B20" s="256">
        <v>5.2</v>
      </c>
      <c r="C20" s="258">
        <v>8</v>
      </c>
      <c r="D20" s="550">
        <v>5.0999999999999996</v>
      </c>
      <c r="E20" s="258">
        <v>12</v>
      </c>
      <c r="F20" s="550">
        <v>13</v>
      </c>
      <c r="G20" s="258">
        <v>13</v>
      </c>
      <c r="H20" s="550">
        <v>13</v>
      </c>
      <c r="I20" s="258">
        <v>13</v>
      </c>
      <c r="J20" t="s">
        <v>247</v>
      </c>
      <c r="K20" s="258">
        <v>47</v>
      </c>
      <c r="L20" t="s">
        <v>284</v>
      </c>
      <c r="M20" s="258">
        <v>47</v>
      </c>
      <c r="N20" s="557">
        <v>231</v>
      </c>
      <c r="O20" s="258">
        <v>13</v>
      </c>
      <c r="P20" s="555">
        <v>233</v>
      </c>
      <c r="Q20" s="258">
        <v>13</v>
      </c>
      <c r="R20" s="557">
        <v>13</v>
      </c>
      <c r="S20" s="258">
        <v>16</v>
      </c>
      <c r="T20" s="557">
        <v>13</v>
      </c>
      <c r="U20" s="258">
        <v>15</v>
      </c>
      <c r="V20">
        <v>7.2409999999999997</v>
      </c>
      <c r="W20" s="258">
        <v>47</v>
      </c>
      <c r="X20">
        <v>10.541</v>
      </c>
      <c r="Y20" s="258">
        <v>47</v>
      </c>
      <c r="AD20" s="258">
        <v>47</v>
      </c>
      <c r="AE20" s="535"/>
      <c r="AF20" s="532"/>
      <c r="AG20" s="255">
        <v>7.26</v>
      </c>
      <c r="AH20" s="255">
        <v>10.56</v>
      </c>
      <c r="AI20" s="289">
        <v>20.45</v>
      </c>
      <c r="AJ20" s="255">
        <v>20.3</v>
      </c>
      <c r="AK20" s="255">
        <v>32.5</v>
      </c>
      <c r="AL20" s="255">
        <v>31.9</v>
      </c>
      <c r="AM20" s="255"/>
      <c r="AN20" s="255"/>
      <c r="AO20" s="255">
        <v>265</v>
      </c>
      <c r="AP20" s="330">
        <v>267</v>
      </c>
      <c r="AQ20" s="542"/>
      <c r="AR20" s="255">
        <v>29</v>
      </c>
    </row>
    <row r="21" spans="2:44" ht="16.5" thickBot="1" x14ac:dyDescent="0.3">
      <c r="B21" s="256">
        <v>5.3</v>
      </c>
      <c r="C21" s="258">
        <v>5</v>
      </c>
      <c r="D21" s="257">
        <v>5.2</v>
      </c>
      <c r="E21" s="258">
        <v>8</v>
      </c>
      <c r="F21" s="550">
        <v>14</v>
      </c>
      <c r="G21" s="258">
        <v>14</v>
      </c>
      <c r="H21" s="550">
        <v>14</v>
      </c>
      <c r="I21" s="258">
        <v>14</v>
      </c>
      <c r="J21" t="s">
        <v>52</v>
      </c>
      <c r="K21" s="258">
        <v>46</v>
      </c>
      <c r="L21" t="s">
        <v>247</v>
      </c>
      <c r="M21" s="258">
        <v>46</v>
      </c>
      <c r="N21" s="557">
        <v>232</v>
      </c>
      <c r="O21" s="258">
        <v>14</v>
      </c>
      <c r="P21" s="256">
        <v>234</v>
      </c>
      <c r="Q21" s="258">
        <v>14</v>
      </c>
      <c r="R21" s="557">
        <v>14</v>
      </c>
      <c r="S21" s="258">
        <v>18</v>
      </c>
      <c r="T21" s="557">
        <v>14</v>
      </c>
      <c r="U21" s="258">
        <v>17</v>
      </c>
      <c r="V21">
        <v>7.2610000000000001</v>
      </c>
      <c r="W21" s="258">
        <v>46</v>
      </c>
      <c r="X21">
        <v>10.561</v>
      </c>
      <c r="Y21" s="258">
        <v>46</v>
      </c>
      <c r="AD21" s="258">
        <v>46</v>
      </c>
      <c r="AE21" s="255">
        <v>4.4000000000000004</v>
      </c>
      <c r="AF21" s="255">
        <v>4.4000000000000004</v>
      </c>
      <c r="AG21" s="255">
        <v>7.28</v>
      </c>
      <c r="AH21" s="255">
        <v>10.58</v>
      </c>
      <c r="AI21" s="289">
        <v>21</v>
      </c>
      <c r="AJ21" s="255">
        <v>20.45</v>
      </c>
      <c r="AK21" s="255">
        <v>33.1</v>
      </c>
      <c r="AL21" s="255">
        <v>32.5</v>
      </c>
      <c r="AM21" s="255">
        <v>43</v>
      </c>
      <c r="AN21" s="255">
        <v>43</v>
      </c>
      <c r="AO21" s="255">
        <v>264</v>
      </c>
      <c r="AP21" s="528">
        <v>266</v>
      </c>
      <c r="AQ21" s="257">
        <v>28</v>
      </c>
      <c r="AR21" s="543"/>
    </row>
    <row r="22" spans="2:44" ht="16.5" thickBot="1" x14ac:dyDescent="0.3">
      <c r="B22" s="550">
        <v>5.4</v>
      </c>
      <c r="C22" s="258">
        <v>1</v>
      </c>
      <c r="D22" s="257">
        <v>5.3</v>
      </c>
      <c r="E22" s="258">
        <v>5</v>
      </c>
      <c r="F22" s="550">
        <v>15</v>
      </c>
      <c r="G22" s="258">
        <v>15</v>
      </c>
      <c r="H22" s="550">
        <v>15</v>
      </c>
      <c r="I22" s="258">
        <v>15</v>
      </c>
      <c r="J22" t="s">
        <v>252</v>
      </c>
      <c r="K22" s="258">
        <v>45</v>
      </c>
      <c r="L22" t="s">
        <v>52</v>
      </c>
      <c r="M22" s="258">
        <v>45</v>
      </c>
      <c r="N22" s="557">
        <v>233</v>
      </c>
      <c r="O22" s="258">
        <v>15</v>
      </c>
      <c r="P22" s="558">
        <v>235</v>
      </c>
      <c r="Q22" s="258">
        <v>15</v>
      </c>
      <c r="R22" s="557">
        <v>15</v>
      </c>
      <c r="S22" s="258">
        <v>20</v>
      </c>
      <c r="T22" s="557">
        <v>15</v>
      </c>
      <c r="U22" s="258">
        <v>19</v>
      </c>
      <c r="V22">
        <v>7.2809999999999997</v>
      </c>
      <c r="W22" s="258">
        <v>45</v>
      </c>
      <c r="X22">
        <v>10.581</v>
      </c>
      <c r="Y22" s="258">
        <v>45</v>
      </c>
      <c r="AD22" s="258">
        <v>45</v>
      </c>
      <c r="AE22" s="533"/>
      <c r="AF22" s="545"/>
      <c r="AG22" s="255">
        <v>7.3</v>
      </c>
      <c r="AH22" s="255">
        <v>11</v>
      </c>
      <c r="AI22" s="289">
        <v>21.15</v>
      </c>
      <c r="AJ22" s="255">
        <v>21</v>
      </c>
      <c r="AK22" s="255">
        <v>33.700000000000003</v>
      </c>
      <c r="AL22" s="255">
        <v>33.1</v>
      </c>
      <c r="AM22" s="255"/>
      <c r="AN22" s="255"/>
      <c r="AO22" s="255">
        <v>263</v>
      </c>
      <c r="AP22" s="256">
        <v>265</v>
      </c>
      <c r="AQ22" s="542"/>
      <c r="AR22" s="255">
        <v>28</v>
      </c>
    </row>
    <row r="23" spans="2:44" ht="16.5" thickBot="1" x14ac:dyDescent="0.3">
      <c r="B23" s="533">
        <v>5.5</v>
      </c>
      <c r="C23" s="258">
        <v>0</v>
      </c>
      <c r="D23" s="550">
        <v>5.4</v>
      </c>
      <c r="E23" s="258">
        <v>1</v>
      </c>
      <c r="F23" s="550">
        <v>16</v>
      </c>
      <c r="G23" s="258">
        <v>16</v>
      </c>
      <c r="H23" s="550">
        <v>16</v>
      </c>
      <c r="I23" s="258">
        <v>16</v>
      </c>
      <c r="J23" t="s">
        <v>285</v>
      </c>
      <c r="K23" s="258">
        <v>44</v>
      </c>
      <c r="L23" t="s">
        <v>252</v>
      </c>
      <c r="M23" s="258">
        <v>44</v>
      </c>
      <c r="N23" s="557">
        <v>234</v>
      </c>
      <c r="O23" s="258">
        <v>16</v>
      </c>
      <c r="P23" s="555">
        <v>236</v>
      </c>
      <c r="Q23" s="258">
        <v>16</v>
      </c>
      <c r="R23" s="257">
        <v>16</v>
      </c>
      <c r="S23" s="258">
        <v>22</v>
      </c>
      <c r="T23" s="557">
        <v>16</v>
      </c>
      <c r="U23" s="258">
        <v>21</v>
      </c>
      <c r="V23">
        <v>7.3010000000000002</v>
      </c>
      <c r="W23" s="258">
        <v>44</v>
      </c>
      <c r="X23">
        <v>11.000999999999999</v>
      </c>
      <c r="Y23" s="258">
        <v>44</v>
      </c>
      <c r="AD23" s="258">
        <v>44</v>
      </c>
      <c r="AE23" s="532"/>
      <c r="AF23" s="533"/>
      <c r="AG23" s="257">
        <v>7.32</v>
      </c>
      <c r="AH23" s="255">
        <v>11.02</v>
      </c>
      <c r="AI23" s="289">
        <v>21.3</v>
      </c>
      <c r="AJ23" s="255">
        <v>21.15</v>
      </c>
      <c r="AK23" s="255">
        <v>34.299999999999997</v>
      </c>
      <c r="AL23" s="255">
        <v>33.700000000000003</v>
      </c>
      <c r="AM23" s="255">
        <v>42</v>
      </c>
      <c r="AN23" s="255">
        <v>42</v>
      </c>
      <c r="AO23" s="255">
        <v>262</v>
      </c>
      <c r="AP23" s="330">
        <v>264</v>
      </c>
      <c r="AQ23" s="257">
        <v>27</v>
      </c>
      <c r="AR23" s="543"/>
    </row>
    <row r="24" spans="2:44" ht="16.5" thickBot="1" x14ac:dyDescent="0.3">
      <c r="B24" s="532"/>
      <c r="C24" s="258"/>
      <c r="D24" s="533">
        <v>5.5</v>
      </c>
      <c r="E24" s="258">
        <v>0</v>
      </c>
      <c r="F24" s="550">
        <v>17</v>
      </c>
      <c r="G24" s="258">
        <v>17</v>
      </c>
      <c r="H24" s="550">
        <v>17</v>
      </c>
      <c r="I24" s="258">
        <v>17</v>
      </c>
      <c r="J24" t="s">
        <v>286</v>
      </c>
      <c r="K24" s="258">
        <v>43</v>
      </c>
      <c r="L24" t="s">
        <v>285</v>
      </c>
      <c r="M24" s="258">
        <v>43</v>
      </c>
      <c r="N24" s="557">
        <v>235</v>
      </c>
      <c r="O24" s="258">
        <v>17</v>
      </c>
      <c r="P24" s="256">
        <v>237</v>
      </c>
      <c r="Q24" s="258">
        <v>17</v>
      </c>
      <c r="R24" s="257">
        <v>17</v>
      </c>
      <c r="S24" s="258">
        <v>24</v>
      </c>
      <c r="T24" s="557">
        <v>17</v>
      </c>
      <c r="U24" s="258">
        <v>23</v>
      </c>
      <c r="V24">
        <v>7.3209999999999997</v>
      </c>
      <c r="W24" s="258">
        <v>43</v>
      </c>
      <c r="X24">
        <v>11.021000000000001</v>
      </c>
      <c r="Y24" s="258">
        <v>43</v>
      </c>
      <c r="AD24" s="258">
        <v>43</v>
      </c>
      <c r="AE24" s="535"/>
      <c r="AF24" s="532"/>
      <c r="AG24" s="255">
        <v>7.34</v>
      </c>
      <c r="AH24" s="255">
        <v>11.04</v>
      </c>
      <c r="AI24" s="289">
        <v>21.45</v>
      </c>
      <c r="AJ24" s="255">
        <v>21.3</v>
      </c>
      <c r="AK24" s="255">
        <v>34.9</v>
      </c>
      <c r="AL24" s="255">
        <v>34.299999999999997</v>
      </c>
      <c r="AM24" s="255"/>
      <c r="AN24" s="255"/>
      <c r="AO24" s="255">
        <v>261</v>
      </c>
      <c r="AP24" s="528">
        <v>263</v>
      </c>
      <c r="AQ24" s="542"/>
      <c r="AR24" s="255">
        <v>27</v>
      </c>
    </row>
    <row r="25" spans="2:44" ht="16.5" thickBot="1" x14ac:dyDescent="0.3">
      <c r="F25" s="550">
        <v>18</v>
      </c>
      <c r="G25" s="258">
        <v>18</v>
      </c>
      <c r="H25" s="550">
        <v>18</v>
      </c>
      <c r="I25" s="258">
        <v>18</v>
      </c>
      <c r="J25" t="s">
        <v>287</v>
      </c>
      <c r="K25" s="258">
        <v>42</v>
      </c>
      <c r="L25" t="s">
        <v>286</v>
      </c>
      <c r="M25" s="258">
        <v>42</v>
      </c>
      <c r="N25" s="557">
        <v>236</v>
      </c>
      <c r="O25" s="258">
        <v>18</v>
      </c>
      <c r="P25" s="558">
        <v>238</v>
      </c>
      <c r="Q25" s="258">
        <v>18</v>
      </c>
      <c r="R25" s="257">
        <v>18</v>
      </c>
      <c r="S25" s="258">
        <v>26</v>
      </c>
      <c r="T25" s="557">
        <v>18</v>
      </c>
      <c r="U25" s="258">
        <v>25</v>
      </c>
      <c r="V25">
        <v>7.3410000000000002</v>
      </c>
      <c r="W25" s="258">
        <v>42</v>
      </c>
      <c r="X25">
        <v>11.041</v>
      </c>
      <c r="Y25" s="258">
        <v>42</v>
      </c>
      <c r="AD25" s="258">
        <v>42</v>
      </c>
      <c r="AE25" s="255">
        <v>4.5</v>
      </c>
      <c r="AF25" s="255">
        <v>4.5</v>
      </c>
      <c r="AG25" s="255">
        <v>7.36</v>
      </c>
      <c r="AH25" s="255">
        <v>11.06</v>
      </c>
      <c r="AI25" s="289">
        <v>22</v>
      </c>
      <c r="AJ25" s="255">
        <v>21.45</v>
      </c>
      <c r="AK25" s="255">
        <v>35.5</v>
      </c>
      <c r="AL25" s="255">
        <v>34.9</v>
      </c>
      <c r="AM25" s="255">
        <v>41</v>
      </c>
      <c r="AN25" s="255">
        <v>41</v>
      </c>
      <c r="AO25" s="255">
        <v>260</v>
      </c>
      <c r="AP25" s="255">
        <v>262</v>
      </c>
      <c r="AQ25" s="255">
        <v>26</v>
      </c>
      <c r="AR25" s="543"/>
    </row>
    <row r="26" spans="2:44" ht="16.5" thickBot="1" x14ac:dyDescent="0.3">
      <c r="F26" s="550">
        <v>19</v>
      </c>
      <c r="G26" s="258">
        <v>19</v>
      </c>
      <c r="H26" s="550">
        <v>19</v>
      </c>
      <c r="I26" s="258">
        <v>19</v>
      </c>
      <c r="J26" t="s">
        <v>53</v>
      </c>
      <c r="K26" s="258">
        <v>41</v>
      </c>
      <c r="L26" t="s">
        <v>287</v>
      </c>
      <c r="M26" s="258">
        <v>41</v>
      </c>
      <c r="N26" s="557">
        <v>237</v>
      </c>
      <c r="O26" s="258">
        <v>19</v>
      </c>
      <c r="P26" s="555">
        <v>239</v>
      </c>
      <c r="Q26" s="258">
        <v>19</v>
      </c>
      <c r="R26" s="257">
        <v>19</v>
      </c>
      <c r="S26" s="258">
        <v>28</v>
      </c>
      <c r="T26" s="557">
        <v>19</v>
      </c>
      <c r="U26" s="258">
        <v>27</v>
      </c>
      <c r="V26">
        <v>7.3609999999999998</v>
      </c>
      <c r="W26" s="258">
        <v>41</v>
      </c>
      <c r="X26">
        <v>11.061</v>
      </c>
      <c r="Y26" s="258">
        <v>41</v>
      </c>
      <c r="AD26" s="258">
        <v>41</v>
      </c>
      <c r="AE26" s="535"/>
      <c r="AF26" s="535"/>
      <c r="AG26" s="255">
        <v>7.38</v>
      </c>
      <c r="AH26" s="255">
        <v>11.08</v>
      </c>
      <c r="AI26" s="289">
        <v>22.2</v>
      </c>
      <c r="AJ26" s="255">
        <v>22</v>
      </c>
      <c r="AK26" s="255">
        <v>36</v>
      </c>
      <c r="AL26" s="255">
        <v>35.5</v>
      </c>
      <c r="AM26" s="255"/>
      <c r="AN26" s="255"/>
      <c r="AO26" s="255">
        <v>259</v>
      </c>
      <c r="AP26" s="255">
        <v>261</v>
      </c>
      <c r="AQ26" s="543"/>
      <c r="AR26" s="255">
        <v>26</v>
      </c>
    </row>
    <row r="27" spans="2:44" ht="16.5" thickBot="1" x14ac:dyDescent="0.3">
      <c r="F27" s="550">
        <v>20</v>
      </c>
      <c r="G27" s="258">
        <v>20</v>
      </c>
      <c r="H27" s="550">
        <v>20</v>
      </c>
      <c r="I27" s="258">
        <v>20</v>
      </c>
      <c r="J27" t="s">
        <v>50</v>
      </c>
      <c r="K27" s="258">
        <v>40</v>
      </c>
      <c r="L27" t="s">
        <v>53</v>
      </c>
      <c r="M27" s="258">
        <v>40</v>
      </c>
      <c r="N27" s="557">
        <v>238</v>
      </c>
      <c r="O27" s="258">
        <v>20</v>
      </c>
      <c r="P27" s="557">
        <v>240</v>
      </c>
      <c r="Q27" s="258">
        <v>20</v>
      </c>
      <c r="R27" s="257">
        <v>20</v>
      </c>
      <c r="S27" s="258">
        <v>30</v>
      </c>
      <c r="T27" s="557">
        <v>20</v>
      </c>
      <c r="U27" s="258">
        <v>29</v>
      </c>
      <c r="V27">
        <v>7.3810000000000002</v>
      </c>
      <c r="W27" s="258">
        <v>40</v>
      </c>
      <c r="X27">
        <v>11.081</v>
      </c>
      <c r="Y27" s="258">
        <v>40</v>
      </c>
      <c r="AD27" s="258">
        <v>40</v>
      </c>
      <c r="AE27" s="533"/>
      <c r="AF27" s="545"/>
      <c r="AG27" s="255">
        <v>7.4</v>
      </c>
      <c r="AH27" s="255">
        <v>11.1</v>
      </c>
      <c r="AI27" s="289">
        <v>22.4</v>
      </c>
      <c r="AJ27" s="255">
        <v>22.2</v>
      </c>
      <c r="AK27" s="255">
        <v>37</v>
      </c>
      <c r="AL27" s="255">
        <v>36</v>
      </c>
      <c r="AM27" s="255">
        <v>40</v>
      </c>
      <c r="AN27" s="255">
        <v>40</v>
      </c>
      <c r="AO27" s="255">
        <v>258</v>
      </c>
      <c r="AP27" s="256">
        <v>260</v>
      </c>
      <c r="AQ27" s="257">
        <v>25</v>
      </c>
      <c r="AR27" s="543"/>
    </row>
    <row r="28" spans="2:44" ht="16.5" thickBot="1" x14ac:dyDescent="0.3">
      <c r="F28" s="550">
        <v>21</v>
      </c>
      <c r="G28" s="258">
        <v>21</v>
      </c>
      <c r="H28" s="550">
        <v>21</v>
      </c>
      <c r="I28" s="258">
        <v>21</v>
      </c>
      <c r="J28" t="s">
        <v>51</v>
      </c>
      <c r="K28" s="258">
        <v>39</v>
      </c>
      <c r="L28" t="s">
        <v>50</v>
      </c>
      <c r="M28" s="258">
        <v>39</v>
      </c>
      <c r="N28" s="557">
        <v>239</v>
      </c>
      <c r="O28" s="258">
        <v>21</v>
      </c>
      <c r="P28" s="557">
        <v>241</v>
      </c>
      <c r="Q28" s="258">
        <v>21</v>
      </c>
      <c r="R28" s="257">
        <v>21</v>
      </c>
      <c r="S28" s="258">
        <v>32</v>
      </c>
      <c r="T28" s="557">
        <v>21</v>
      </c>
      <c r="U28" s="258">
        <v>31</v>
      </c>
      <c r="V28">
        <v>7.4009999999999998</v>
      </c>
      <c r="W28" s="258">
        <v>39</v>
      </c>
      <c r="X28">
        <v>11.101000000000001</v>
      </c>
      <c r="Y28" s="258">
        <v>39</v>
      </c>
      <c r="AD28" s="258">
        <v>39</v>
      </c>
      <c r="AE28" s="532"/>
      <c r="AF28" s="533"/>
      <c r="AG28" s="257">
        <v>7.42</v>
      </c>
      <c r="AH28" s="255">
        <v>11.15</v>
      </c>
      <c r="AI28" s="289">
        <v>23</v>
      </c>
      <c r="AJ28" s="255">
        <v>22.4</v>
      </c>
      <c r="AK28" s="255">
        <v>38</v>
      </c>
      <c r="AL28" s="255">
        <v>37</v>
      </c>
      <c r="AM28" s="255">
        <v>39</v>
      </c>
      <c r="AN28" s="255">
        <v>39</v>
      </c>
      <c r="AO28" s="255">
        <v>257</v>
      </c>
      <c r="AP28" s="256">
        <v>259</v>
      </c>
      <c r="AQ28" s="542"/>
      <c r="AR28" s="255">
        <v>25</v>
      </c>
    </row>
    <row r="29" spans="2:44" ht="16.5" thickBot="1" x14ac:dyDescent="0.3">
      <c r="F29" s="550">
        <v>22</v>
      </c>
      <c r="G29" s="258">
        <v>22</v>
      </c>
      <c r="H29" s="550">
        <v>22</v>
      </c>
      <c r="I29" s="258">
        <v>22</v>
      </c>
      <c r="J29" t="s">
        <v>54</v>
      </c>
      <c r="K29" s="258">
        <v>38</v>
      </c>
      <c r="L29" t="s">
        <v>51</v>
      </c>
      <c r="M29" s="258">
        <v>38</v>
      </c>
      <c r="N29" s="557">
        <v>240</v>
      </c>
      <c r="O29" s="258">
        <v>22</v>
      </c>
      <c r="P29" s="256">
        <v>242</v>
      </c>
      <c r="Q29" s="258">
        <v>22</v>
      </c>
      <c r="R29" s="257">
        <v>22</v>
      </c>
      <c r="S29" s="258">
        <v>34</v>
      </c>
      <c r="T29" s="557">
        <v>22</v>
      </c>
      <c r="U29" s="258">
        <v>33</v>
      </c>
      <c r="V29">
        <v>7.4210000000000003</v>
      </c>
      <c r="W29" s="258">
        <v>38</v>
      </c>
      <c r="X29">
        <v>11.151</v>
      </c>
      <c r="Y29" s="258">
        <v>38</v>
      </c>
      <c r="AD29" s="258">
        <v>38</v>
      </c>
      <c r="AE29" s="535"/>
      <c r="AF29" s="532"/>
      <c r="AG29" s="255">
        <v>7.44</v>
      </c>
      <c r="AH29" s="255">
        <v>11.2</v>
      </c>
      <c r="AI29" s="289">
        <v>23.2</v>
      </c>
      <c r="AJ29" s="289">
        <v>23</v>
      </c>
      <c r="AK29" s="255">
        <v>39</v>
      </c>
      <c r="AL29" s="255">
        <v>38</v>
      </c>
      <c r="AM29" s="255">
        <v>38</v>
      </c>
      <c r="AN29" s="255">
        <v>38</v>
      </c>
      <c r="AO29" s="255">
        <v>256</v>
      </c>
      <c r="AP29" s="330">
        <v>258</v>
      </c>
      <c r="AQ29" s="257">
        <v>24</v>
      </c>
      <c r="AR29" s="543"/>
    </row>
    <row r="30" spans="2:44" ht="16.5" thickBot="1" x14ac:dyDescent="0.3">
      <c r="F30" s="550">
        <v>23</v>
      </c>
      <c r="G30" s="258">
        <v>23</v>
      </c>
      <c r="H30" s="550">
        <v>23</v>
      </c>
      <c r="I30" s="258">
        <v>23</v>
      </c>
      <c r="J30" t="s">
        <v>55</v>
      </c>
      <c r="K30" s="258">
        <v>37</v>
      </c>
      <c r="L30" t="s">
        <v>54</v>
      </c>
      <c r="M30" s="258">
        <v>37</v>
      </c>
      <c r="N30" s="557">
        <v>241</v>
      </c>
      <c r="O30" s="258">
        <v>23</v>
      </c>
      <c r="P30" s="256">
        <v>243</v>
      </c>
      <c r="Q30" s="258">
        <v>23</v>
      </c>
      <c r="R30" s="257">
        <v>23</v>
      </c>
      <c r="S30" s="258">
        <v>36</v>
      </c>
      <c r="T30" s="557">
        <v>23</v>
      </c>
      <c r="U30" s="258">
        <v>35</v>
      </c>
      <c r="V30">
        <v>7.4409999999999998</v>
      </c>
      <c r="W30" s="258">
        <v>37</v>
      </c>
      <c r="X30">
        <v>11.201000000000001</v>
      </c>
      <c r="Y30" s="258">
        <v>37</v>
      </c>
      <c r="AD30" s="258">
        <v>37</v>
      </c>
      <c r="AE30" s="255">
        <v>4.5999999999999996</v>
      </c>
      <c r="AF30" s="255">
        <v>4.5999999999999996</v>
      </c>
      <c r="AG30" s="255">
        <v>7.46</v>
      </c>
      <c r="AH30" s="255">
        <v>11.25</v>
      </c>
      <c r="AI30" s="289">
        <v>23.4</v>
      </c>
      <c r="AJ30" s="289">
        <v>23.2</v>
      </c>
      <c r="AK30" s="255">
        <v>40</v>
      </c>
      <c r="AL30" s="255">
        <v>39</v>
      </c>
      <c r="AM30" s="255">
        <v>37</v>
      </c>
      <c r="AN30" s="255">
        <v>37</v>
      </c>
      <c r="AO30" s="255">
        <v>255</v>
      </c>
      <c r="AP30" s="528">
        <v>257</v>
      </c>
      <c r="AQ30" s="542"/>
      <c r="AR30" s="255">
        <v>24</v>
      </c>
    </row>
    <row r="31" spans="2:44" ht="16.5" thickBot="1" x14ac:dyDescent="0.3">
      <c r="F31" s="550">
        <v>24</v>
      </c>
      <c r="G31" s="258">
        <v>24</v>
      </c>
      <c r="H31" s="550">
        <v>24</v>
      </c>
      <c r="I31" s="258">
        <v>24</v>
      </c>
      <c r="J31" t="s">
        <v>56</v>
      </c>
      <c r="K31" s="258">
        <v>36</v>
      </c>
      <c r="L31" t="s">
        <v>55</v>
      </c>
      <c r="M31" s="258">
        <v>36</v>
      </c>
      <c r="N31" s="557">
        <v>242</v>
      </c>
      <c r="O31" s="258">
        <v>24</v>
      </c>
      <c r="P31" s="558">
        <v>244</v>
      </c>
      <c r="Q31" s="258">
        <v>24</v>
      </c>
      <c r="R31" s="257">
        <v>24</v>
      </c>
      <c r="S31" s="258">
        <v>38</v>
      </c>
      <c r="T31" s="557">
        <v>24</v>
      </c>
      <c r="U31" s="258">
        <v>37</v>
      </c>
      <c r="V31">
        <v>7.4610000000000003</v>
      </c>
      <c r="W31" s="258">
        <v>36</v>
      </c>
      <c r="X31">
        <v>11.250999999999999</v>
      </c>
      <c r="Y31" s="258">
        <v>36</v>
      </c>
      <c r="AD31" s="258">
        <v>36</v>
      </c>
      <c r="AE31" s="535"/>
      <c r="AF31" s="535"/>
      <c r="AG31" s="255">
        <v>7.48</v>
      </c>
      <c r="AH31" s="255">
        <v>11.3</v>
      </c>
      <c r="AI31" s="289">
        <v>24</v>
      </c>
      <c r="AJ31" s="289">
        <v>23.4</v>
      </c>
      <c r="AK31" s="255">
        <v>41</v>
      </c>
      <c r="AL31" s="255">
        <v>40</v>
      </c>
      <c r="AM31" s="255">
        <v>36</v>
      </c>
      <c r="AN31" s="255">
        <v>36</v>
      </c>
      <c r="AO31" s="255">
        <v>254</v>
      </c>
      <c r="AP31" s="256">
        <v>256</v>
      </c>
      <c r="AQ31" s="257">
        <v>23</v>
      </c>
      <c r="AR31" s="543"/>
    </row>
    <row r="32" spans="2:44" ht="16.5" thickBot="1" x14ac:dyDescent="0.3">
      <c r="F32" s="550">
        <v>25</v>
      </c>
      <c r="G32" s="258">
        <v>25</v>
      </c>
      <c r="H32" s="550">
        <v>25</v>
      </c>
      <c r="I32" s="258">
        <v>25</v>
      </c>
      <c r="J32" t="s">
        <v>57</v>
      </c>
      <c r="K32" s="258">
        <v>35</v>
      </c>
      <c r="L32" t="s">
        <v>56</v>
      </c>
      <c r="M32" s="258">
        <v>35</v>
      </c>
      <c r="N32" s="557">
        <v>243</v>
      </c>
      <c r="O32" s="258">
        <v>25</v>
      </c>
      <c r="P32" s="555">
        <v>245</v>
      </c>
      <c r="Q32" s="258">
        <v>25</v>
      </c>
      <c r="R32" s="257">
        <v>25</v>
      </c>
      <c r="S32" s="258">
        <v>40</v>
      </c>
      <c r="T32" s="557">
        <v>25</v>
      </c>
      <c r="U32" s="258">
        <v>39</v>
      </c>
      <c r="V32">
        <v>7.4809999999999999</v>
      </c>
      <c r="W32" s="258">
        <v>35</v>
      </c>
      <c r="X32">
        <v>11.301</v>
      </c>
      <c r="Y32" s="258">
        <v>35</v>
      </c>
      <c r="AD32" s="258">
        <v>35</v>
      </c>
      <c r="AE32" s="533"/>
      <c r="AF32" s="545"/>
      <c r="AG32" s="255">
        <v>7.5</v>
      </c>
      <c r="AH32" s="255">
        <v>11.35</v>
      </c>
      <c r="AI32" s="289">
        <v>24.2</v>
      </c>
      <c r="AJ32" s="289">
        <v>24</v>
      </c>
      <c r="AK32" s="255">
        <v>42</v>
      </c>
      <c r="AL32" s="255">
        <v>41</v>
      </c>
      <c r="AM32" s="255">
        <v>35</v>
      </c>
      <c r="AN32" s="255">
        <v>35</v>
      </c>
      <c r="AO32" s="255">
        <v>253</v>
      </c>
      <c r="AP32" s="330">
        <v>255</v>
      </c>
      <c r="AQ32" s="542"/>
      <c r="AR32" s="255">
        <v>23</v>
      </c>
    </row>
    <row r="33" spans="6:44" ht="16.5" thickBot="1" x14ac:dyDescent="0.3">
      <c r="F33" s="550">
        <v>26</v>
      </c>
      <c r="G33" s="258">
        <v>26</v>
      </c>
      <c r="H33" s="550">
        <v>26</v>
      </c>
      <c r="I33" s="258">
        <v>26</v>
      </c>
      <c r="J33" t="s">
        <v>58</v>
      </c>
      <c r="K33" s="258">
        <v>34</v>
      </c>
      <c r="L33" t="s">
        <v>57</v>
      </c>
      <c r="M33" s="258">
        <v>34</v>
      </c>
      <c r="N33" s="557">
        <v>244</v>
      </c>
      <c r="O33" s="258">
        <v>26</v>
      </c>
      <c r="P33" s="256">
        <v>246</v>
      </c>
      <c r="Q33" s="258">
        <v>26</v>
      </c>
      <c r="R33" s="257">
        <v>26</v>
      </c>
      <c r="S33" s="258">
        <v>42</v>
      </c>
      <c r="T33" s="557">
        <v>26</v>
      </c>
      <c r="U33" s="258">
        <v>41</v>
      </c>
      <c r="V33">
        <v>7.5010000000000003</v>
      </c>
      <c r="W33" s="258">
        <v>34</v>
      </c>
      <c r="X33">
        <v>11.351000000000001</v>
      </c>
      <c r="Y33" s="258">
        <v>34</v>
      </c>
      <c r="AD33" s="258">
        <v>34</v>
      </c>
      <c r="AE33" s="532"/>
      <c r="AF33" s="533"/>
      <c r="AG33" s="257">
        <v>7.52</v>
      </c>
      <c r="AH33" s="255">
        <v>11.4</v>
      </c>
      <c r="AI33" s="289">
        <v>24.4</v>
      </c>
      <c r="AJ33" s="289">
        <v>24.2</v>
      </c>
      <c r="AK33" s="255">
        <v>43</v>
      </c>
      <c r="AL33" s="255">
        <v>42</v>
      </c>
      <c r="AM33" s="255">
        <v>34</v>
      </c>
      <c r="AN33" s="255">
        <v>34</v>
      </c>
      <c r="AO33" s="255">
        <v>252</v>
      </c>
      <c r="AP33" s="529">
        <v>254</v>
      </c>
      <c r="AQ33" s="255">
        <v>22</v>
      </c>
      <c r="AR33" s="543"/>
    </row>
    <row r="34" spans="6:44" ht="16.5" thickBot="1" x14ac:dyDescent="0.3">
      <c r="F34" s="550">
        <v>27</v>
      </c>
      <c r="G34" s="258">
        <v>27</v>
      </c>
      <c r="H34" s="550">
        <v>27</v>
      </c>
      <c r="I34" s="258">
        <v>27</v>
      </c>
      <c r="J34" t="s">
        <v>59</v>
      </c>
      <c r="K34" s="258">
        <v>33</v>
      </c>
      <c r="L34" t="s">
        <v>58</v>
      </c>
      <c r="M34" s="258">
        <v>33</v>
      </c>
      <c r="N34" s="557">
        <v>245</v>
      </c>
      <c r="O34" s="258">
        <v>27</v>
      </c>
      <c r="P34" s="558">
        <v>247</v>
      </c>
      <c r="Q34" s="258">
        <v>27</v>
      </c>
      <c r="R34" s="257">
        <v>27</v>
      </c>
      <c r="S34" s="258">
        <v>44</v>
      </c>
      <c r="T34" s="557">
        <v>27</v>
      </c>
      <c r="U34" s="258">
        <v>43</v>
      </c>
      <c r="V34">
        <v>7.5209999999999999</v>
      </c>
      <c r="W34" s="258">
        <v>33</v>
      </c>
      <c r="X34">
        <v>11.401</v>
      </c>
      <c r="Y34" s="258">
        <v>33</v>
      </c>
      <c r="AD34" s="258">
        <v>33</v>
      </c>
      <c r="AE34" s="255"/>
      <c r="AF34" s="529"/>
      <c r="AG34" s="255">
        <v>7.54</v>
      </c>
      <c r="AH34" s="255">
        <v>11.45</v>
      </c>
      <c r="AI34" s="289">
        <v>25</v>
      </c>
      <c r="AJ34" s="289">
        <v>24.4</v>
      </c>
      <c r="AK34" s="255">
        <v>44</v>
      </c>
      <c r="AL34" s="255">
        <v>43</v>
      </c>
      <c r="AM34" s="255">
        <v>33</v>
      </c>
      <c r="AN34" s="255">
        <v>33</v>
      </c>
      <c r="AO34" s="255">
        <v>251</v>
      </c>
      <c r="AP34" s="255">
        <v>253</v>
      </c>
      <c r="AQ34" s="543"/>
      <c r="AR34" s="255">
        <v>22</v>
      </c>
    </row>
    <row r="35" spans="6:44" ht="16.5" thickBot="1" x14ac:dyDescent="0.3">
      <c r="F35" s="550">
        <v>28</v>
      </c>
      <c r="G35" s="258">
        <v>28</v>
      </c>
      <c r="H35" s="550">
        <v>28</v>
      </c>
      <c r="I35" s="258">
        <v>28</v>
      </c>
      <c r="J35" t="s">
        <v>60</v>
      </c>
      <c r="K35" s="258">
        <v>32</v>
      </c>
      <c r="L35" t="s">
        <v>59</v>
      </c>
      <c r="M35" s="258">
        <v>32</v>
      </c>
      <c r="N35" s="557">
        <v>246</v>
      </c>
      <c r="O35" s="258">
        <v>28</v>
      </c>
      <c r="P35" s="556">
        <v>248</v>
      </c>
      <c r="Q35" s="258">
        <v>28</v>
      </c>
      <c r="R35" s="257">
        <v>28</v>
      </c>
      <c r="S35" s="258">
        <v>46</v>
      </c>
      <c r="T35" s="557">
        <v>28</v>
      </c>
      <c r="U35" s="258">
        <v>45</v>
      </c>
      <c r="V35">
        <v>7.5410000000000004</v>
      </c>
      <c r="W35" s="258">
        <v>32</v>
      </c>
      <c r="X35">
        <v>11.451000000000001</v>
      </c>
      <c r="Y35" s="258">
        <v>32</v>
      </c>
      <c r="AD35" s="258">
        <v>32</v>
      </c>
      <c r="AE35" s="255">
        <v>4.7</v>
      </c>
      <c r="AF35" s="255">
        <v>4.7</v>
      </c>
      <c r="AG35" s="255">
        <v>7.56</v>
      </c>
      <c r="AH35" s="255">
        <v>11.5</v>
      </c>
      <c r="AI35" s="289">
        <v>25.2</v>
      </c>
      <c r="AJ35" s="289">
        <v>25</v>
      </c>
      <c r="AK35" s="255">
        <v>45</v>
      </c>
      <c r="AL35" s="255">
        <v>44</v>
      </c>
      <c r="AM35" s="255">
        <v>32</v>
      </c>
      <c r="AN35" s="255">
        <v>32</v>
      </c>
      <c r="AO35" s="255">
        <v>250</v>
      </c>
      <c r="AP35" s="255">
        <v>252</v>
      </c>
      <c r="AQ35" s="255">
        <v>21</v>
      </c>
      <c r="AR35" s="543"/>
    </row>
    <row r="36" spans="6:44" ht="16.5" thickBot="1" x14ac:dyDescent="0.3">
      <c r="F36" s="550">
        <v>29</v>
      </c>
      <c r="G36" s="258">
        <v>29</v>
      </c>
      <c r="H36" s="550">
        <v>29</v>
      </c>
      <c r="I36" s="258">
        <v>29</v>
      </c>
      <c r="J36" t="s">
        <v>61</v>
      </c>
      <c r="K36" s="258">
        <v>31</v>
      </c>
      <c r="L36" t="s">
        <v>60</v>
      </c>
      <c r="M36" s="258">
        <v>31</v>
      </c>
      <c r="N36" s="557">
        <v>247</v>
      </c>
      <c r="O36" s="258">
        <v>29</v>
      </c>
      <c r="P36" s="557">
        <v>249</v>
      </c>
      <c r="Q36" s="258">
        <v>29</v>
      </c>
      <c r="R36" s="257">
        <v>29</v>
      </c>
      <c r="S36" s="258">
        <v>48</v>
      </c>
      <c r="T36" s="557">
        <v>29</v>
      </c>
      <c r="U36" s="258">
        <v>47</v>
      </c>
      <c r="V36">
        <v>7.5609999999999999</v>
      </c>
      <c r="W36" s="258">
        <v>31</v>
      </c>
      <c r="X36">
        <v>11.500999999999999</v>
      </c>
      <c r="Y36" s="258">
        <v>31</v>
      </c>
      <c r="AD36" s="258">
        <v>31</v>
      </c>
      <c r="AE36" s="255"/>
      <c r="AF36" s="255"/>
      <c r="AG36" s="255">
        <v>7.58</v>
      </c>
      <c r="AH36" s="255">
        <v>11.55</v>
      </c>
      <c r="AI36" s="289">
        <v>25.4</v>
      </c>
      <c r="AJ36" s="289">
        <v>25.2</v>
      </c>
      <c r="AK36" s="255">
        <v>46</v>
      </c>
      <c r="AL36" s="255">
        <v>45</v>
      </c>
      <c r="AM36" s="255">
        <v>31</v>
      </c>
      <c r="AN36" s="255">
        <v>31</v>
      </c>
      <c r="AO36" s="255">
        <v>249</v>
      </c>
      <c r="AP36" s="256">
        <v>251</v>
      </c>
      <c r="AQ36" s="542"/>
      <c r="AR36" s="255">
        <v>21</v>
      </c>
    </row>
    <row r="37" spans="6:44" ht="16.5" thickBot="1" x14ac:dyDescent="0.3">
      <c r="F37" s="550">
        <v>30</v>
      </c>
      <c r="G37" s="258">
        <v>30</v>
      </c>
      <c r="H37" s="550">
        <v>30</v>
      </c>
      <c r="I37" s="258">
        <v>30</v>
      </c>
      <c r="J37" t="s">
        <v>62</v>
      </c>
      <c r="K37" s="258">
        <v>30</v>
      </c>
      <c r="L37" t="s">
        <v>61</v>
      </c>
      <c r="M37" s="258">
        <v>30</v>
      </c>
      <c r="N37" s="557">
        <v>248</v>
      </c>
      <c r="O37" s="258">
        <v>30</v>
      </c>
      <c r="P37" s="557">
        <v>250</v>
      </c>
      <c r="Q37" s="258">
        <v>30</v>
      </c>
      <c r="R37" s="257">
        <v>30</v>
      </c>
      <c r="S37" s="258">
        <v>50</v>
      </c>
      <c r="T37" s="557">
        <v>30</v>
      </c>
      <c r="U37" s="258">
        <v>49</v>
      </c>
      <c r="V37">
        <v>7.5810000000000004</v>
      </c>
      <c r="W37" s="258">
        <v>30</v>
      </c>
      <c r="X37">
        <v>11.551</v>
      </c>
      <c r="Y37" s="258">
        <v>30</v>
      </c>
      <c r="AD37" s="258">
        <v>30</v>
      </c>
      <c r="AE37" s="535"/>
      <c r="AF37" s="533"/>
      <c r="AG37" s="257">
        <v>8</v>
      </c>
      <c r="AH37" s="255">
        <v>12</v>
      </c>
      <c r="AI37" s="289">
        <v>26</v>
      </c>
      <c r="AJ37" s="255">
        <v>25.4</v>
      </c>
      <c r="AK37" s="255">
        <v>47</v>
      </c>
      <c r="AL37" s="255">
        <v>46</v>
      </c>
      <c r="AM37" s="255">
        <v>30</v>
      </c>
      <c r="AN37" s="255">
        <v>30</v>
      </c>
      <c r="AO37" s="255">
        <v>248</v>
      </c>
      <c r="AP37" s="255">
        <v>250</v>
      </c>
      <c r="AQ37" s="255">
        <v>20</v>
      </c>
      <c r="AR37" s="543"/>
    </row>
    <row r="38" spans="6:44" ht="16.5" thickBot="1" x14ac:dyDescent="0.3">
      <c r="F38" s="550">
        <v>31</v>
      </c>
      <c r="G38" s="258">
        <v>31</v>
      </c>
      <c r="H38" s="550">
        <v>31</v>
      </c>
      <c r="I38" s="258">
        <v>31</v>
      </c>
      <c r="J38" t="s">
        <v>63</v>
      </c>
      <c r="K38" s="258">
        <v>29</v>
      </c>
      <c r="L38" t="s">
        <v>62</v>
      </c>
      <c r="M38" s="258">
        <v>29</v>
      </c>
      <c r="N38" s="557">
        <v>249</v>
      </c>
      <c r="O38" s="258">
        <v>31</v>
      </c>
      <c r="P38" s="256">
        <v>251</v>
      </c>
      <c r="Q38" s="258">
        <v>31</v>
      </c>
      <c r="R38" s="257">
        <v>31</v>
      </c>
      <c r="S38" s="258">
        <v>52</v>
      </c>
      <c r="T38" s="557">
        <v>31</v>
      </c>
      <c r="U38" s="258">
        <v>51</v>
      </c>
      <c r="V38">
        <v>8.0009999999999994</v>
      </c>
      <c r="W38" s="258">
        <v>29</v>
      </c>
      <c r="X38">
        <v>12.000999999999999</v>
      </c>
      <c r="Y38" s="258">
        <v>29</v>
      </c>
      <c r="AD38" s="258">
        <v>29</v>
      </c>
      <c r="AE38" s="255"/>
      <c r="AF38" s="532"/>
      <c r="AG38" s="255">
        <v>8.0500000000000007</v>
      </c>
      <c r="AH38" s="289">
        <v>12.1</v>
      </c>
      <c r="AI38" s="289">
        <v>26.2</v>
      </c>
      <c r="AJ38" s="255">
        <v>26</v>
      </c>
      <c r="AK38" s="255">
        <v>48</v>
      </c>
      <c r="AL38" s="255">
        <v>47</v>
      </c>
      <c r="AM38" s="255">
        <v>29</v>
      </c>
      <c r="AN38" s="255">
        <v>29</v>
      </c>
      <c r="AO38" s="255">
        <v>247</v>
      </c>
      <c r="AP38" s="330">
        <v>249</v>
      </c>
      <c r="AQ38" s="542"/>
      <c r="AR38" s="255">
        <v>20</v>
      </c>
    </row>
    <row r="39" spans="6:44" ht="16.5" thickBot="1" x14ac:dyDescent="0.3">
      <c r="F39" s="550">
        <v>32</v>
      </c>
      <c r="G39" s="258">
        <v>32</v>
      </c>
      <c r="H39" s="550">
        <v>32</v>
      </c>
      <c r="I39" s="258">
        <v>32</v>
      </c>
      <c r="J39" t="s">
        <v>64</v>
      </c>
      <c r="K39" s="258">
        <v>28</v>
      </c>
      <c r="L39" t="s">
        <v>63</v>
      </c>
      <c r="M39" s="258">
        <v>28</v>
      </c>
      <c r="N39" s="557">
        <v>250</v>
      </c>
      <c r="O39" s="258">
        <v>32</v>
      </c>
      <c r="P39" s="557">
        <v>252</v>
      </c>
      <c r="Q39" s="258">
        <v>32</v>
      </c>
      <c r="R39" s="257">
        <v>32</v>
      </c>
      <c r="S39" s="258">
        <v>54</v>
      </c>
      <c r="T39" s="557">
        <v>32</v>
      </c>
      <c r="U39" s="258">
        <v>53</v>
      </c>
      <c r="V39">
        <v>8.0510000000000002</v>
      </c>
      <c r="W39" s="258">
        <v>28</v>
      </c>
      <c r="X39">
        <v>12.101000000000001</v>
      </c>
      <c r="Y39" s="258">
        <v>28</v>
      </c>
      <c r="AD39" s="258">
        <v>28</v>
      </c>
      <c r="AE39" s="255"/>
      <c r="AF39" s="255"/>
      <c r="AG39" s="255">
        <v>8.1</v>
      </c>
      <c r="AH39" s="289">
        <v>12.2</v>
      </c>
      <c r="AI39" s="289">
        <v>26.4</v>
      </c>
      <c r="AJ39" s="255">
        <v>26.2</v>
      </c>
      <c r="AK39" s="255">
        <v>49</v>
      </c>
      <c r="AL39" s="255">
        <v>48</v>
      </c>
      <c r="AM39" s="255">
        <v>28</v>
      </c>
      <c r="AN39" s="255">
        <v>28</v>
      </c>
      <c r="AO39" s="255">
        <v>246</v>
      </c>
      <c r="AP39" s="528">
        <v>248</v>
      </c>
      <c r="AQ39" s="257">
        <v>19</v>
      </c>
      <c r="AR39" s="543"/>
    </row>
    <row r="40" spans="6:44" ht="16.5" thickBot="1" x14ac:dyDescent="0.3">
      <c r="F40" s="550">
        <v>33</v>
      </c>
      <c r="G40" s="258">
        <v>33</v>
      </c>
      <c r="H40" s="550">
        <v>33</v>
      </c>
      <c r="I40" s="258">
        <v>33</v>
      </c>
      <c r="J40" t="s">
        <v>65</v>
      </c>
      <c r="K40" s="258">
        <v>27</v>
      </c>
      <c r="L40" t="s">
        <v>64</v>
      </c>
      <c r="M40" s="258">
        <v>27</v>
      </c>
      <c r="N40" s="557">
        <v>251</v>
      </c>
      <c r="O40" s="258">
        <v>33</v>
      </c>
      <c r="P40" s="558">
        <v>253</v>
      </c>
      <c r="Q40" s="258">
        <v>33</v>
      </c>
      <c r="R40" s="257">
        <v>33</v>
      </c>
      <c r="S40" s="258">
        <v>56</v>
      </c>
      <c r="T40" s="557">
        <v>33</v>
      </c>
      <c r="U40" s="258">
        <v>55</v>
      </c>
      <c r="V40">
        <v>8.1010000000000009</v>
      </c>
      <c r="W40" s="258">
        <v>27</v>
      </c>
      <c r="X40">
        <v>12.201000000000001</v>
      </c>
      <c r="Y40" s="258">
        <v>27</v>
      </c>
      <c r="AD40" s="258">
        <v>27</v>
      </c>
      <c r="AE40" s="255">
        <v>4.8</v>
      </c>
      <c r="AF40" s="255">
        <v>4.8</v>
      </c>
      <c r="AG40" s="255">
        <v>8.15</v>
      </c>
      <c r="AH40" s="289">
        <v>12.3</v>
      </c>
      <c r="AI40" s="289">
        <v>27</v>
      </c>
      <c r="AJ40" s="255">
        <v>26.4</v>
      </c>
      <c r="AK40" s="255">
        <v>50</v>
      </c>
      <c r="AL40" s="255">
        <v>49</v>
      </c>
      <c r="AM40" s="255">
        <v>27</v>
      </c>
      <c r="AN40" s="255">
        <v>27</v>
      </c>
      <c r="AO40" s="255">
        <v>245</v>
      </c>
      <c r="AP40" s="256">
        <v>247</v>
      </c>
      <c r="AQ40" s="542"/>
      <c r="AR40" s="255">
        <v>19</v>
      </c>
    </row>
    <row r="41" spans="6:44" ht="16.5" thickBot="1" x14ac:dyDescent="0.3">
      <c r="F41" s="550">
        <v>34</v>
      </c>
      <c r="G41" s="258">
        <v>34</v>
      </c>
      <c r="H41" s="550">
        <v>34</v>
      </c>
      <c r="I41" s="258">
        <v>34</v>
      </c>
      <c r="J41" t="s">
        <v>66</v>
      </c>
      <c r="K41" s="258">
        <v>26</v>
      </c>
      <c r="L41" t="s">
        <v>65</v>
      </c>
      <c r="M41" s="258">
        <v>26</v>
      </c>
      <c r="N41" s="557">
        <v>252</v>
      </c>
      <c r="O41" s="258">
        <v>34</v>
      </c>
      <c r="P41" s="555">
        <v>254</v>
      </c>
      <c r="Q41" s="258">
        <v>34</v>
      </c>
      <c r="R41" s="257">
        <v>34</v>
      </c>
      <c r="S41" s="258">
        <v>58</v>
      </c>
      <c r="T41" s="557">
        <v>34</v>
      </c>
      <c r="U41" s="258">
        <v>57</v>
      </c>
      <c r="V41">
        <v>8.1509999999999998</v>
      </c>
      <c r="W41" s="258">
        <v>26</v>
      </c>
      <c r="X41">
        <v>12.301</v>
      </c>
      <c r="Y41" s="258">
        <v>26</v>
      </c>
      <c r="AD41" s="258">
        <v>26</v>
      </c>
      <c r="AE41" s="255"/>
      <c r="AF41" s="255"/>
      <c r="AG41" s="255">
        <v>8.1999999999999993</v>
      </c>
      <c r="AH41" s="289">
        <v>12.4</v>
      </c>
      <c r="AI41" s="289">
        <v>27.2</v>
      </c>
      <c r="AJ41" s="289">
        <v>27</v>
      </c>
      <c r="AK41" s="255">
        <v>51</v>
      </c>
      <c r="AL41" s="255">
        <v>50</v>
      </c>
      <c r="AM41" s="255">
        <v>26</v>
      </c>
      <c r="AN41" s="255">
        <v>26</v>
      </c>
      <c r="AO41" s="255">
        <v>244</v>
      </c>
      <c r="AP41" s="330">
        <v>246</v>
      </c>
      <c r="AQ41" s="257">
        <v>18</v>
      </c>
      <c r="AR41" s="543"/>
    </row>
    <row r="42" spans="6:44" ht="16.5" thickBot="1" x14ac:dyDescent="0.3">
      <c r="F42" s="550">
        <v>35</v>
      </c>
      <c r="G42" s="258">
        <v>35</v>
      </c>
      <c r="H42" s="550">
        <v>35</v>
      </c>
      <c r="I42" s="258">
        <v>35</v>
      </c>
      <c r="J42" t="s">
        <v>67</v>
      </c>
      <c r="K42" s="258">
        <v>25</v>
      </c>
      <c r="L42" t="s">
        <v>66</v>
      </c>
      <c r="M42" s="258">
        <v>25</v>
      </c>
      <c r="N42" s="557">
        <v>253</v>
      </c>
      <c r="O42" s="258">
        <v>35</v>
      </c>
      <c r="P42" s="256">
        <v>255</v>
      </c>
      <c r="Q42" s="258">
        <v>35</v>
      </c>
      <c r="R42" s="257">
        <v>35</v>
      </c>
      <c r="S42" s="258">
        <v>60</v>
      </c>
      <c r="T42" s="539">
        <v>35</v>
      </c>
      <c r="U42" s="537">
        <v>60</v>
      </c>
      <c r="V42">
        <v>8.2010000000000005</v>
      </c>
      <c r="W42" s="258">
        <v>25</v>
      </c>
      <c r="X42">
        <v>12.401</v>
      </c>
      <c r="Y42" s="258">
        <v>25</v>
      </c>
      <c r="AD42" s="258">
        <v>25</v>
      </c>
      <c r="AE42" s="533"/>
      <c r="AF42" s="545"/>
      <c r="AG42" s="255">
        <v>8.25</v>
      </c>
      <c r="AH42" s="255">
        <v>12.5</v>
      </c>
      <c r="AI42" s="289">
        <v>27.4</v>
      </c>
      <c r="AJ42" s="289">
        <v>27.2</v>
      </c>
      <c r="AK42" s="255">
        <v>52</v>
      </c>
      <c r="AL42" s="255">
        <v>51</v>
      </c>
      <c r="AM42" s="255">
        <v>25</v>
      </c>
      <c r="AN42" s="255">
        <v>25</v>
      </c>
      <c r="AO42" s="255">
        <v>243</v>
      </c>
      <c r="AP42" s="528">
        <v>245</v>
      </c>
      <c r="AQ42" s="542"/>
      <c r="AR42" s="255">
        <v>18</v>
      </c>
    </row>
    <row r="43" spans="6:44" ht="16.5" thickBot="1" x14ac:dyDescent="0.3">
      <c r="F43" s="550">
        <v>36</v>
      </c>
      <c r="G43" s="258">
        <v>36</v>
      </c>
      <c r="H43" s="550">
        <v>36</v>
      </c>
      <c r="I43" s="258">
        <v>36</v>
      </c>
      <c r="J43" t="s">
        <v>68</v>
      </c>
      <c r="K43" s="258">
        <v>24</v>
      </c>
      <c r="L43" t="s">
        <v>67</v>
      </c>
      <c r="M43" s="258">
        <v>24</v>
      </c>
      <c r="N43" s="557">
        <v>254</v>
      </c>
      <c r="O43" s="258">
        <v>36</v>
      </c>
      <c r="P43" s="558">
        <v>256</v>
      </c>
      <c r="Q43" s="258">
        <v>36</v>
      </c>
      <c r="R43" s="562">
        <v>100</v>
      </c>
      <c r="S43" s="341">
        <v>60</v>
      </c>
      <c r="T43" s="343">
        <v>100</v>
      </c>
      <c r="U43" s="341">
        <v>60</v>
      </c>
      <c r="V43">
        <v>8.2509999999999994</v>
      </c>
      <c r="W43" s="258">
        <v>24</v>
      </c>
      <c r="X43">
        <v>12.500999999999999</v>
      </c>
      <c r="Y43" s="258">
        <v>24</v>
      </c>
      <c r="AD43" s="258">
        <v>24</v>
      </c>
      <c r="AE43" s="529"/>
      <c r="AF43" s="533"/>
      <c r="AG43" s="257">
        <v>8.3000000000000007</v>
      </c>
      <c r="AH43" s="255">
        <v>13</v>
      </c>
      <c r="AI43" s="289">
        <v>28</v>
      </c>
      <c r="AJ43" s="289">
        <v>27.4</v>
      </c>
      <c r="AK43" s="255">
        <v>53</v>
      </c>
      <c r="AL43" s="255">
        <v>52</v>
      </c>
      <c r="AM43" s="255">
        <v>24</v>
      </c>
      <c r="AN43" s="255">
        <v>24</v>
      </c>
      <c r="AO43" s="255">
        <v>242</v>
      </c>
      <c r="AP43" s="256">
        <v>244</v>
      </c>
      <c r="AQ43" s="257">
        <v>17</v>
      </c>
      <c r="AR43" s="543"/>
    </row>
    <row r="44" spans="6:44" ht="16.5" thickBot="1" x14ac:dyDescent="0.3">
      <c r="F44" s="550">
        <v>37</v>
      </c>
      <c r="G44" s="258">
        <v>37</v>
      </c>
      <c r="H44" s="550">
        <v>37</v>
      </c>
      <c r="I44" s="258">
        <v>37</v>
      </c>
      <c r="J44" t="s">
        <v>69</v>
      </c>
      <c r="K44" s="258">
        <v>23</v>
      </c>
      <c r="L44" t="s">
        <v>68</v>
      </c>
      <c r="M44" s="258">
        <v>23</v>
      </c>
      <c r="N44" s="557">
        <v>255</v>
      </c>
      <c r="O44" s="258">
        <v>37</v>
      </c>
      <c r="P44" s="555">
        <v>257</v>
      </c>
      <c r="Q44" s="258">
        <v>37</v>
      </c>
      <c r="V44">
        <v>8.3010000000000002</v>
      </c>
      <c r="W44" s="258">
        <v>23</v>
      </c>
      <c r="X44">
        <v>13.000999999999999</v>
      </c>
      <c r="Y44" s="258">
        <v>23</v>
      </c>
      <c r="AD44" s="258">
        <v>23</v>
      </c>
      <c r="AE44" s="535"/>
      <c r="AF44" s="532"/>
      <c r="AG44" s="255">
        <v>8.35</v>
      </c>
      <c r="AH44" s="255">
        <v>13.1</v>
      </c>
      <c r="AI44" s="289">
        <v>28.3</v>
      </c>
      <c r="AJ44" s="289">
        <v>28</v>
      </c>
      <c r="AK44" s="255">
        <v>54</v>
      </c>
      <c r="AL44" s="255">
        <v>53</v>
      </c>
      <c r="AM44" s="255">
        <v>23</v>
      </c>
      <c r="AN44" s="255">
        <v>23</v>
      </c>
      <c r="AO44" s="255">
        <v>241</v>
      </c>
      <c r="AP44" s="330">
        <v>243</v>
      </c>
      <c r="AQ44" s="542"/>
      <c r="AR44" s="255">
        <v>17</v>
      </c>
    </row>
    <row r="45" spans="6:44" ht="16.5" thickBot="1" x14ac:dyDescent="0.3">
      <c r="F45" s="550">
        <v>38</v>
      </c>
      <c r="G45" s="258">
        <v>38</v>
      </c>
      <c r="H45" s="550">
        <v>38</v>
      </c>
      <c r="I45" s="258">
        <v>38</v>
      </c>
      <c r="J45" t="s">
        <v>70</v>
      </c>
      <c r="K45" s="258">
        <v>22</v>
      </c>
      <c r="L45" t="s">
        <v>69</v>
      </c>
      <c r="M45" s="258">
        <v>22</v>
      </c>
      <c r="N45" s="557">
        <v>256</v>
      </c>
      <c r="O45" s="258">
        <v>38</v>
      </c>
      <c r="P45" s="256">
        <v>258</v>
      </c>
      <c r="Q45" s="258">
        <v>38</v>
      </c>
      <c r="V45">
        <v>8.3510000000000009</v>
      </c>
      <c r="W45" s="258">
        <v>22</v>
      </c>
      <c r="X45">
        <v>13.101000000000001</v>
      </c>
      <c r="Y45" s="258">
        <v>22</v>
      </c>
      <c r="AD45" s="258">
        <v>22</v>
      </c>
      <c r="AE45" s="255">
        <v>4.9000000000000004</v>
      </c>
      <c r="AF45" s="255">
        <v>4.9000000000000004</v>
      </c>
      <c r="AG45" s="255">
        <v>8.4</v>
      </c>
      <c r="AH45" s="255">
        <v>13.2</v>
      </c>
      <c r="AI45" s="289">
        <v>29</v>
      </c>
      <c r="AJ45" s="289">
        <v>28.3</v>
      </c>
      <c r="AK45" s="255">
        <v>55</v>
      </c>
      <c r="AL45" s="255">
        <v>54</v>
      </c>
      <c r="AM45" s="255">
        <v>22</v>
      </c>
      <c r="AN45" s="255">
        <v>22</v>
      </c>
      <c r="AO45" s="255">
        <v>240</v>
      </c>
      <c r="AP45" s="528">
        <v>242</v>
      </c>
      <c r="AQ45" s="257">
        <v>16</v>
      </c>
      <c r="AR45" s="543"/>
    </row>
    <row r="46" spans="6:44" ht="16.5" thickBot="1" x14ac:dyDescent="0.3">
      <c r="F46" s="550">
        <v>39</v>
      </c>
      <c r="G46" s="258">
        <v>39</v>
      </c>
      <c r="H46" s="550">
        <v>39</v>
      </c>
      <c r="I46" s="258">
        <v>39</v>
      </c>
      <c r="J46" t="s">
        <v>71</v>
      </c>
      <c r="K46" s="258">
        <v>21</v>
      </c>
      <c r="L46" t="s">
        <v>70</v>
      </c>
      <c r="M46" s="258">
        <v>21</v>
      </c>
      <c r="N46" s="557">
        <v>257</v>
      </c>
      <c r="O46" s="258">
        <v>39</v>
      </c>
      <c r="P46" s="558">
        <v>259</v>
      </c>
      <c r="Q46" s="258">
        <v>39</v>
      </c>
      <c r="V46">
        <v>8.4009999999999998</v>
      </c>
      <c r="W46" s="258">
        <v>21</v>
      </c>
      <c r="X46">
        <v>13.201000000000001</v>
      </c>
      <c r="Y46" s="258">
        <v>21</v>
      </c>
      <c r="AD46" s="258">
        <v>21</v>
      </c>
      <c r="AE46" s="535"/>
      <c r="AF46" s="535"/>
      <c r="AG46" s="255">
        <v>8.4499999999999993</v>
      </c>
      <c r="AH46" s="255">
        <v>13.3</v>
      </c>
      <c r="AI46" s="289">
        <v>29.3</v>
      </c>
      <c r="AJ46" s="289">
        <v>29</v>
      </c>
      <c r="AK46" s="255">
        <v>56</v>
      </c>
      <c r="AL46" s="255">
        <v>55</v>
      </c>
      <c r="AM46" s="255">
        <v>21</v>
      </c>
      <c r="AN46" s="255">
        <v>21</v>
      </c>
      <c r="AO46" s="255">
        <v>239</v>
      </c>
      <c r="AP46" s="256">
        <v>241</v>
      </c>
      <c r="AQ46" s="542"/>
      <c r="AR46" s="255">
        <v>16</v>
      </c>
    </row>
    <row r="47" spans="6:44" ht="16.5" thickBot="1" x14ac:dyDescent="0.3">
      <c r="F47" s="550">
        <v>40</v>
      </c>
      <c r="G47" s="258">
        <v>40</v>
      </c>
      <c r="H47" s="550">
        <v>40</v>
      </c>
      <c r="I47" s="258">
        <v>40</v>
      </c>
      <c r="J47" t="s">
        <v>72</v>
      </c>
      <c r="K47" s="258">
        <v>20</v>
      </c>
      <c r="L47" t="s">
        <v>71</v>
      </c>
      <c r="M47" s="258">
        <v>20</v>
      </c>
      <c r="N47" s="557">
        <v>258</v>
      </c>
      <c r="O47" s="258">
        <v>40</v>
      </c>
      <c r="P47" s="555">
        <v>260</v>
      </c>
      <c r="Q47" s="258">
        <v>40</v>
      </c>
      <c r="V47">
        <v>8.4510000000000005</v>
      </c>
      <c r="W47" s="258">
        <v>20</v>
      </c>
      <c r="X47">
        <v>13.301</v>
      </c>
      <c r="Y47" s="258">
        <v>20</v>
      </c>
      <c r="AD47" s="258">
        <v>20</v>
      </c>
      <c r="AE47" s="535"/>
      <c r="AF47" s="535"/>
      <c r="AG47" s="255">
        <v>8.5</v>
      </c>
      <c r="AH47" s="255">
        <v>13.4</v>
      </c>
      <c r="AI47" s="289">
        <v>30</v>
      </c>
      <c r="AJ47" s="255">
        <v>29.3</v>
      </c>
      <c r="AK47" s="255">
        <v>57</v>
      </c>
      <c r="AL47" s="255">
        <v>56</v>
      </c>
      <c r="AM47" s="255">
        <v>20</v>
      </c>
      <c r="AN47" s="255">
        <v>20</v>
      </c>
      <c r="AO47" s="255">
        <v>238</v>
      </c>
      <c r="AP47" s="330">
        <v>240</v>
      </c>
      <c r="AQ47" s="257">
        <v>15</v>
      </c>
      <c r="AR47" s="543"/>
    </row>
    <row r="48" spans="6:44" ht="16.5" thickBot="1" x14ac:dyDescent="0.3">
      <c r="F48" s="550">
        <v>41</v>
      </c>
      <c r="G48" s="258">
        <v>42</v>
      </c>
      <c r="H48" s="550">
        <v>41</v>
      </c>
      <c r="I48" s="258">
        <v>42</v>
      </c>
      <c r="J48" t="s">
        <v>73</v>
      </c>
      <c r="K48" s="258">
        <v>19</v>
      </c>
      <c r="L48" t="s">
        <v>72</v>
      </c>
      <c r="M48" s="258">
        <v>19</v>
      </c>
      <c r="N48" s="557">
        <v>259</v>
      </c>
      <c r="O48" s="258">
        <v>41</v>
      </c>
      <c r="P48" s="256">
        <v>261</v>
      </c>
      <c r="Q48" s="258">
        <v>41</v>
      </c>
      <c r="V48">
        <v>8.5009999999999994</v>
      </c>
      <c r="W48" s="258">
        <v>19</v>
      </c>
      <c r="X48">
        <v>13.401</v>
      </c>
      <c r="Y48" s="258">
        <v>19</v>
      </c>
      <c r="AD48" s="258">
        <v>19</v>
      </c>
      <c r="AE48" s="535"/>
      <c r="AF48" s="533"/>
      <c r="AG48" s="257">
        <v>8.5500000000000007</v>
      </c>
      <c r="AH48" s="255">
        <v>13.5</v>
      </c>
      <c r="AI48" s="289">
        <v>30.3</v>
      </c>
      <c r="AJ48" s="289">
        <v>30</v>
      </c>
      <c r="AK48" s="255">
        <v>58</v>
      </c>
      <c r="AL48" s="255">
        <v>57</v>
      </c>
      <c r="AM48" s="255">
        <v>19</v>
      </c>
      <c r="AN48" s="255">
        <v>19</v>
      </c>
      <c r="AO48" s="255">
        <v>237</v>
      </c>
      <c r="AP48" s="528">
        <v>239</v>
      </c>
      <c r="AQ48" s="542"/>
      <c r="AR48" s="255">
        <v>15</v>
      </c>
    </row>
    <row r="49" spans="6:44" ht="16.5" thickBot="1" x14ac:dyDescent="0.3">
      <c r="F49" s="550">
        <v>42</v>
      </c>
      <c r="G49" s="258">
        <v>44</v>
      </c>
      <c r="H49" s="550">
        <v>42</v>
      </c>
      <c r="I49" s="258">
        <v>44</v>
      </c>
      <c r="J49" t="s">
        <v>74</v>
      </c>
      <c r="K49" s="258">
        <v>18</v>
      </c>
      <c r="L49" t="s">
        <v>73</v>
      </c>
      <c r="M49" s="258">
        <v>18</v>
      </c>
      <c r="N49" s="557">
        <v>260</v>
      </c>
      <c r="O49" s="258">
        <v>42</v>
      </c>
      <c r="P49" s="558">
        <v>262</v>
      </c>
      <c r="Q49" s="258">
        <v>42</v>
      </c>
      <c r="V49">
        <v>8.5510000000000002</v>
      </c>
      <c r="W49" s="258">
        <v>18</v>
      </c>
      <c r="X49">
        <v>13.500999999999999</v>
      </c>
      <c r="Y49" s="258">
        <v>18</v>
      </c>
      <c r="AD49" s="258">
        <v>18</v>
      </c>
      <c r="AE49" s="255"/>
      <c r="AF49" s="529"/>
      <c r="AG49" s="255">
        <v>9</v>
      </c>
      <c r="AH49" s="289">
        <v>14</v>
      </c>
      <c r="AI49" s="289">
        <v>31</v>
      </c>
      <c r="AJ49" s="289">
        <v>30.3</v>
      </c>
      <c r="AK49" s="255">
        <v>59</v>
      </c>
      <c r="AL49" s="255">
        <v>58</v>
      </c>
      <c r="AM49" s="255">
        <v>18</v>
      </c>
      <c r="AN49" s="255">
        <v>18</v>
      </c>
      <c r="AO49" s="255">
        <v>236</v>
      </c>
      <c r="AP49" s="256">
        <v>238</v>
      </c>
      <c r="AQ49" s="257">
        <v>14</v>
      </c>
      <c r="AR49" s="543"/>
    </row>
    <row r="50" spans="6:44" ht="16.5" thickBot="1" x14ac:dyDescent="0.3">
      <c r="F50" s="550">
        <v>43</v>
      </c>
      <c r="G50" s="258">
        <v>46</v>
      </c>
      <c r="H50" s="550">
        <v>43</v>
      </c>
      <c r="I50" s="258">
        <v>46</v>
      </c>
      <c r="J50" t="s">
        <v>75</v>
      </c>
      <c r="K50" s="258">
        <v>17</v>
      </c>
      <c r="L50" t="s">
        <v>74</v>
      </c>
      <c r="M50" s="258">
        <v>17</v>
      </c>
      <c r="N50" s="557">
        <v>261</v>
      </c>
      <c r="O50" s="258">
        <v>43</v>
      </c>
      <c r="P50" s="555">
        <v>263</v>
      </c>
      <c r="Q50" s="258">
        <v>43</v>
      </c>
      <c r="V50">
        <v>9.0009999999999994</v>
      </c>
      <c r="W50" s="258">
        <v>17</v>
      </c>
      <c r="X50">
        <v>14.000999999999999</v>
      </c>
      <c r="Y50" s="258">
        <v>17</v>
      </c>
      <c r="AD50" s="258">
        <v>17</v>
      </c>
      <c r="AE50" s="255">
        <v>5</v>
      </c>
      <c r="AF50" s="255">
        <v>5</v>
      </c>
      <c r="AG50" s="255">
        <v>9.0500000000000007</v>
      </c>
      <c r="AH50" s="289">
        <v>14.1</v>
      </c>
      <c r="AI50" s="289">
        <v>31.3</v>
      </c>
      <c r="AJ50" s="289">
        <v>31</v>
      </c>
      <c r="AK50" s="255" t="s">
        <v>43</v>
      </c>
      <c r="AL50" s="255">
        <v>59</v>
      </c>
      <c r="AM50" s="255">
        <v>17</v>
      </c>
      <c r="AN50" s="255">
        <v>17</v>
      </c>
      <c r="AO50" s="255">
        <v>235</v>
      </c>
      <c r="AP50" s="330">
        <v>237</v>
      </c>
      <c r="AQ50" s="542"/>
      <c r="AR50" s="255">
        <v>14</v>
      </c>
    </row>
    <row r="51" spans="6:44" ht="16.5" thickBot="1" x14ac:dyDescent="0.3">
      <c r="F51" s="550">
        <v>44</v>
      </c>
      <c r="G51" s="258">
        <v>48</v>
      </c>
      <c r="H51" s="550">
        <v>44</v>
      </c>
      <c r="I51" s="258">
        <v>48</v>
      </c>
      <c r="J51" t="s">
        <v>76</v>
      </c>
      <c r="K51" s="258">
        <v>16</v>
      </c>
      <c r="L51" t="s">
        <v>75</v>
      </c>
      <c r="M51" s="258">
        <v>16</v>
      </c>
      <c r="N51" s="557">
        <v>262</v>
      </c>
      <c r="O51" s="258">
        <v>44</v>
      </c>
      <c r="P51" s="256">
        <v>264</v>
      </c>
      <c r="Q51" s="258">
        <v>44</v>
      </c>
      <c r="V51">
        <v>9.0510000000000002</v>
      </c>
      <c r="W51" s="258">
        <v>16</v>
      </c>
      <c r="X51">
        <v>14.101000000000001</v>
      </c>
      <c r="Y51" s="258">
        <v>16</v>
      </c>
      <c r="AD51" s="258">
        <v>16</v>
      </c>
      <c r="AE51" s="255"/>
      <c r="AF51" s="255"/>
      <c r="AG51" s="255">
        <v>9.1</v>
      </c>
      <c r="AH51" s="289">
        <v>14.2</v>
      </c>
      <c r="AI51" s="289">
        <v>32</v>
      </c>
      <c r="AJ51" s="289">
        <v>31.3</v>
      </c>
      <c r="AK51" s="255" t="s">
        <v>230</v>
      </c>
      <c r="AL51" s="255" t="s">
        <v>43</v>
      </c>
      <c r="AM51" s="255">
        <v>16</v>
      </c>
      <c r="AN51" s="255">
        <v>16</v>
      </c>
      <c r="AO51" s="255">
        <v>234</v>
      </c>
      <c r="AP51" s="528">
        <v>236</v>
      </c>
      <c r="AQ51" s="257">
        <v>13</v>
      </c>
      <c r="AR51" s="543"/>
    </row>
    <row r="52" spans="6:44" ht="16.5" thickBot="1" x14ac:dyDescent="0.3">
      <c r="F52" s="550">
        <v>45</v>
      </c>
      <c r="G52" s="258">
        <v>50</v>
      </c>
      <c r="H52" s="550">
        <v>45</v>
      </c>
      <c r="I52" s="258">
        <v>50</v>
      </c>
      <c r="J52" t="s">
        <v>254</v>
      </c>
      <c r="K52" s="258">
        <v>15</v>
      </c>
      <c r="L52" t="s">
        <v>76</v>
      </c>
      <c r="M52" s="258">
        <v>15</v>
      </c>
      <c r="N52" s="557">
        <v>263</v>
      </c>
      <c r="O52" s="258">
        <v>45</v>
      </c>
      <c r="P52" s="558">
        <v>265</v>
      </c>
      <c r="Q52" s="258">
        <v>45</v>
      </c>
      <c r="V52">
        <v>9.1010000000000009</v>
      </c>
      <c r="W52" s="258">
        <v>15</v>
      </c>
      <c r="X52">
        <v>14.201000000000001</v>
      </c>
      <c r="Y52" s="258">
        <v>15</v>
      </c>
      <c r="AD52" s="258">
        <v>15</v>
      </c>
      <c r="AE52" s="533"/>
      <c r="AF52" s="545"/>
      <c r="AG52" s="255">
        <v>9.15</v>
      </c>
      <c r="AH52" s="289">
        <v>14.3</v>
      </c>
      <c r="AI52" s="289">
        <v>32.299999999999997</v>
      </c>
      <c r="AJ52" s="289">
        <v>32</v>
      </c>
      <c r="AK52" s="255" t="s">
        <v>231</v>
      </c>
      <c r="AL52" s="255" t="s">
        <v>230</v>
      </c>
      <c r="AM52" s="255">
        <v>15</v>
      </c>
      <c r="AN52" s="255">
        <v>15</v>
      </c>
      <c r="AO52" s="255">
        <v>233</v>
      </c>
      <c r="AP52" s="256">
        <v>235</v>
      </c>
      <c r="AQ52" s="542"/>
      <c r="AR52" s="255">
        <v>13</v>
      </c>
    </row>
    <row r="53" spans="6:44" ht="16.5" thickBot="1" x14ac:dyDescent="0.3">
      <c r="F53" s="550">
        <v>46</v>
      </c>
      <c r="G53" s="258">
        <v>52</v>
      </c>
      <c r="H53" s="550">
        <v>46</v>
      </c>
      <c r="I53" s="258">
        <v>52</v>
      </c>
      <c r="J53" t="s">
        <v>255</v>
      </c>
      <c r="K53" s="258">
        <v>14</v>
      </c>
      <c r="L53" t="s">
        <v>254</v>
      </c>
      <c r="M53" s="258">
        <v>14</v>
      </c>
      <c r="N53" s="557">
        <v>264</v>
      </c>
      <c r="O53" s="258">
        <v>46</v>
      </c>
      <c r="P53" s="555">
        <v>266</v>
      </c>
      <c r="Q53" s="258">
        <v>46</v>
      </c>
      <c r="V53">
        <v>9.1509999999999998</v>
      </c>
      <c r="W53" s="258">
        <v>14</v>
      </c>
      <c r="X53">
        <v>14.301</v>
      </c>
      <c r="Y53" s="258">
        <v>14</v>
      </c>
      <c r="AD53" s="258">
        <v>14</v>
      </c>
      <c r="AE53" s="529"/>
      <c r="AF53" s="533"/>
      <c r="AG53" s="257">
        <v>9.1999999999999993</v>
      </c>
      <c r="AH53" s="289">
        <v>14.4</v>
      </c>
      <c r="AI53" s="289">
        <v>33</v>
      </c>
      <c r="AJ53" s="289">
        <v>32.299999999999997</v>
      </c>
      <c r="AK53" s="255" t="s">
        <v>232</v>
      </c>
      <c r="AL53" s="255" t="s">
        <v>231</v>
      </c>
      <c r="AM53" s="255">
        <v>14</v>
      </c>
      <c r="AN53" s="255">
        <v>14</v>
      </c>
      <c r="AO53" s="255">
        <v>232</v>
      </c>
      <c r="AP53" s="330">
        <v>234</v>
      </c>
      <c r="AQ53" s="257">
        <v>12</v>
      </c>
      <c r="AR53" s="543"/>
    </row>
    <row r="54" spans="6:44" ht="16.5" thickBot="1" x14ac:dyDescent="0.3">
      <c r="F54" s="550">
        <v>47</v>
      </c>
      <c r="G54" s="258">
        <v>54</v>
      </c>
      <c r="H54" s="550">
        <v>47</v>
      </c>
      <c r="I54" s="258">
        <v>54</v>
      </c>
      <c r="J54" t="s">
        <v>256</v>
      </c>
      <c r="K54" s="258">
        <v>13</v>
      </c>
      <c r="L54" t="s">
        <v>255</v>
      </c>
      <c r="M54" s="258">
        <v>13</v>
      </c>
      <c r="N54" s="557">
        <v>265</v>
      </c>
      <c r="O54" s="258">
        <v>47</v>
      </c>
      <c r="P54" s="256">
        <v>267</v>
      </c>
      <c r="Q54" s="258">
        <v>47</v>
      </c>
      <c r="V54">
        <v>9.2010000000000005</v>
      </c>
      <c r="W54" s="258">
        <v>13</v>
      </c>
      <c r="X54">
        <v>14.401</v>
      </c>
      <c r="Y54" s="258">
        <v>13</v>
      </c>
      <c r="AD54" s="258">
        <v>13</v>
      </c>
      <c r="AE54" s="535"/>
      <c r="AF54" s="532"/>
      <c r="AG54" s="255">
        <v>9.25</v>
      </c>
      <c r="AH54" s="289">
        <v>14.5</v>
      </c>
      <c r="AI54" s="289">
        <v>33.299999999999997</v>
      </c>
      <c r="AJ54" s="289">
        <v>33</v>
      </c>
      <c r="AK54" s="255" t="s">
        <v>233</v>
      </c>
      <c r="AL54" s="255" t="s">
        <v>232</v>
      </c>
      <c r="AM54" s="255">
        <v>13</v>
      </c>
      <c r="AN54" s="255">
        <v>13</v>
      </c>
      <c r="AO54" s="255">
        <v>231</v>
      </c>
      <c r="AP54" s="528">
        <v>233</v>
      </c>
      <c r="AQ54" s="542"/>
      <c r="AR54" s="255">
        <v>12</v>
      </c>
    </row>
    <row r="55" spans="6:44" ht="16.5" thickBot="1" x14ac:dyDescent="0.3">
      <c r="F55" s="550">
        <v>48</v>
      </c>
      <c r="G55" s="258">
        <v>56</v>
      </c>
      <c r="H55" s="550">
        <v>48</v>
      </c>
      <c r="I55" s="258">
        <v>56</v>
      </c>
      <c r="J55" t="s">
        <v>257</v>
      </c>
      <c r="K55" s="258">
        <v>12</v>
      </c>
      <c r="L55" t="s">
        <v>256</v>
      </c>
      <c r="M55" s="258">
        <v>12</v>
      </c>
      <c r="N55" s="557">
        <v>266</v>
      </c>
      <c r="O55" s="258">
        <v>48</v>
      </c>
      <c r="P55" s="558">
        <v>268</v>
      </c>
      <c r="Q55" s="258">
        <v>48</v>
      </c>
      <c r="V55">
        <v>9.2509999999999994</v>
      </c>
      <c r="W55" s="258">
        <v>12</v>
      </c>
      <c r="X55">
        <v>14.500999999999999</v>
      </c>
      <c r="Y55" s="258">
        <v>12</v>
      </c>
      <c r="AD55" s="258">
        <v>12</v>
      </c>
      <c r="AE55" s="255">
        <v>5.0999999999999996</v>
      </c>
      <c r="AF55" s="255">
        <v>5.0999999999999996</v>
      </c>
      <c r="AG55" s="255">
        <v>9.3000000000000007</v>
      </c>
      <c r="AH55" s="255">
        <v>15</v>
      </c>
      <c r="AI55" s="289">
        <v>34</v>
      </c>
      <c r="AJ55" s="289">
        <v>33.299999999999997</v>
      </c>
      <c r="AK55" s="255" t="s">
        <v>44</v>
      </c>
      <c r="AL55" s="255" t="s">
        <v>233</v>
      </c>
      <c r="AM55" s="255">
        <v>12</v>
      </c>
      <c r="AN55" s="255">
        <v>12</v>
      </c>
      <c r="AO55" s="255">
        <v>230</v>
      </c>
      <c r="AP55" s="256">
        <v>232</v>
      </c>
      <c r="AQ55" s="257">
        <v>11</v>
      </c>
      <c r="AR55" s="543"/>
    </row>
    <row r="56" spans="6:44" ht="16.5" thickBot="1" x14ac:dyDescent="0.3">
      <c r="F56" s="550">
        <v>49</v>
      </c>
      <c r="G56" s="258">
        <v>58</v>
      </c>
      <c r="H56" s="550">
        <v>49</v>
      </c>
      <c r="I56" s="258">
        <v>58</v>
      </c>
      <c r="J56" t="s">
        <v>77</v>
      </c>
      <c r="K56" s="258">
        <v>11</v>
      </c>
      <c r="L56" t="s">
        <v>257</v>
      </c>
      <c r="M56" s="258">
        <v>11</v>
      </c>
      <c r="N56" s="557">
        <v>267</v>
      </c>
      <c r="O56" s="258">
        <v>49</v>
      </c>
      <c r="P56" s="555">
        <v>269</v>
      </c>
      <c r="Q56" s="258">
        <v>49</v>
      </c>
      <c r="V56">
        <v>9.3010000000000002</v>
      </c>
      <c r="W56" s="258">
        <v>11</v>
      </c>
      <c r="X56">
        <v>15.000999999999999</v>
      </c>
      <c r="Y56" s="258">
        <v>11</v>
      </c>
      <c r="AD56" s="258">
        <v>11</v>
      </c>
      <c r="AE56" s="535"/>
      <c r="AF56" s="535"/>
      <c r="AG56" s="255">
        <v>9.35</v>
      </c>
      <c r="AH56" s="255">
        <v>15.1</v>
      </c>
      <c r="AI56" s="289">
        <v>34.299999999999997</v>
      </c>
      <c r="AJ56" s="289">
        <v>34</v>
      </c>
      <c r="AK56" s="255" t="s">
        <v>234</v>
      </c>
      <c r="AL56" s="255" t="s">
        <v>44</v>
      </c>
      <c r="AM56" s="255">
        <v>11</v>
      </c>
      <c r="AN56" s="255">
        <v>11</v>
      </c>
      <c r="AO56" s="255">
        <v>229</v>
      </c>
      <c r="AP56" s="255">
        <v>231</v>
      </c>
      <c r="AQ56" s="543"/>
      <c r="AR56" s="255">
        <v>11</v>
      </c>
    </row>
    <row r="57" spans="6:44" ht="16.5" thickBot="1" x14ac:dyDescent="0.3">
      <c r="F57" s="550">
        <v>50</v>
      </c>
      <c r="G57" s="258">
        <v>60</v>
      </c>
      <c r="H57" s="550">
        <v>50</v>
      </c>
      <c r="I57" s="258">
        <v>60</v>
      </c>
      <c r="J57" t="s">
        <v>258</v>
      </c>
      <c r="K57" s="258">
        <v>10</v>
      </c>
      <c r="L57" t="s">
        <v>289</v>
      </c>
      <c r="M57" s="258">
        <v>10</v>
      </c>
      <c r="N57" s="557">
        <v>268</v>
      </c>
      <c r="O57" s="258">
        <v>50</v>
      </c>
      <c r="P57" s="256">
        <v>270</v>
      </c>
      <c r="Q57" s="258">
        <v>50</v>
      </c>
      <c r="V57">
        <v>9.3510000000000009</v>
      </c>
      <c r="W57" s="258">
        <v>10</v>
      </c>
      <c r="X57">
        <v>15.101000000000001</v>
      </c>
      <c r="Y57" s="258">
        <v>10</v>
      </c>
      <c r="AD57" s="258">
        <v>10</v>
      </c>
      <c r="AE57" s="533"/>
      <c r="AF57" s="545"/>
      <c r="AG57" s="255">
        <v>9.4</v>
      </c>
      <c r="AH57" s="255">
        <v>15.2</v>
      </c>
      <c r="AI57" s="289">
        <v>35</v>
      </c>
      <c r="AJ57" s="289">
        <v>34.299999999999997</v>
      </c>
      <c r="AK57" s="255" t="s">
        <v>236</v>
      </c>
      <c r="AL57" s="255" t="s">
        <v>234</v>
      </c>
      <c r="AM57" s="255">
        <v>10</v>
      </c>
      <c r="AN57" s="255">
        <v>10</v>
      </c>
      <c r="AO57" s="255">
        <v>228</v>
      </c>
      <c r="AP57" s="256">
        <v>230</v>
      </c>
      <c r="AQ57" s="257">
        <v>10</v>
      </c>
      <c r="AR57" s="255">
        <v>10</v>
      </c>
    </row>
    <row r="58" spans="6:44" ht="16.5" thickBot="1" x14ac:dyDescent="0.3">
      <c r="J58" t="s">
        <v>260</v>
      </c>
      <c r="K58" s="258">
        <v>9</v>
      </c>
      <c r="L58" t="s">
        <v>258</v>
      </c>
      <c r="M58" s="258">
        <v>9</v>
      </c>
      <c r="N58" s="557">
        <v>269</v>
      </c>
      <c r="O58" s="258">
        <v>51</v>
      </c>
      <c r="P58" s="557">
        <v>271</v>
      </c>
      <c r="Q58" s="258">
        <v>51</v>
      </c>
      <c r="V58">
        <v>9.4009999999999998</v>
      </c>
      <c r="W58" s="258">
        <v>9</v>
      </c>
      <c r="X58">
        <v>15.201000000000001</v>
      </c>
      <c r="Y58" s="258">
        <v>9</v>
      </c>
      <c r="AD58" s="258">
        <v>9</v>
      </c>
      <c r="AE58" s="546"/>
      <c r="AF58" s="545"/>
      <c r="AG58" s="255">
        <v>9.4499999999999993</v>
      </c>
      <c r="AH58" s="255">
        <v>15.3</v>
      </c>
      <c r="AI58" s="289">
        <v>36</v>
      </c>
      <c r="AJ58" s="289">
        <v>35</v>
      </c>
      <c r="AK58" s="255" t="s">
        <v>237</v>
      </c>
      <c r="AL58" s="255" t="s">
        <v>236</v>
      </c>
      <c r="AM58" s="255">
        <v>9</v>
      </c>
      <c r="AN58" s="255">
        <v>9</v>
      </c>
      <c r="AO58" s="255">
        <v>227</v>
      </c>
      <c r="AP58" s="256">
        <v>229</v>
      </c>
      <c r="AQ58" s="257">
        <v>9</v>
      </c>
      <c r="AR58" s="255">
        <v>9</v>
      </c>
    </row>
    <row r="59" spans="6:44" ht="16.5" thickBot="1" x14ac:dyDescent="0.3">
      <c r="J59" t="s">
        <v>261</v>
      </c>
      <c r="K59" s="258">
        <v>8</v>
      </c>
      <c r="L59" t="s">
        <v>260</v>
      </c>
      <c r="M59" s="258">
        <v>8</v>
      </c>
      <c r="N59" s="557">
        <v>270</v>
      </c>
      <c r="O59" s="258">
        <v>52</v>
      </c>
      <c r="P59" s="256">
        <v>272</v>
      </c>
      <c r="Q59" s="258">
        <v>52</v>
      </c>
      <c r="V59">
        <v>9.4510000000000005</v>
      </c>
      <c r="W59" s="258">
        <v>8</v>
      </c>
      <c r="X59">
        <v>15.301</v>
      </c>
      <c r="Y59" s="258">
        <v>8</v>
      </c>
      <c r="AD59" s="258">
        <v>8</v>
      </c>
      <c r="AE59" s="256">
        <v>5.2</v>
      </c>
      <c r="AF59" s="257">
        <v>5.2</v>
      </c>
      <c r="AG59" s="255">
        <v>9.5</v>
      </c>
      <c r="AH59" s="255">
        <v>15.4</v>
      </c>
      <c r="AI59" s="289">
        <v>37</v>
      </c>
      <c r="AJ59" s="289">
        <v>36</v>
      </c>
      <c r="AK59" s="255" t="s">
        <v>45</v>
      </c>
      <c r="AL59" s="255" t="s">
        <v>237</v>
      </c>
      <c r="AM59" s="255">
        <v>8</v>
      </c>
      <c r="AN59" s="255">
        <v>8</v>
      </c>
      <c r="AO59" s="255">
        <v>226</v>
      </c>
      <c r="AP59" s="330">
        <v>228</v>
      </c>
      <c r="AQ59" s="257">
        <v>8</v>
      </c>
      <c r="AR59" s="255">
        <v>8</v>
      </c>
    </row>
    <row r="60" spans="6:44" ht="16.5" thickBot="1" x14ac:dyDescent="0.3">
      <c r="J60" t="s">
        <v>78</v>
      </c>
      <c r="K60" s="258">
        <v>7</v>
      </c>
      <c r="L60" t="s">
        <v>261</v>
      </c>
      <c r="M60" s="258">
        <v>7</v>
      </c>
      <c r="N60" s="557">
        <v>271</v>
      </c>
      <c r="O60" s="258">
        <v>53</v>
      </c>
      <c r="P60" s="256">
        <v>273</v>
      </c>
      <c r="Q60" s="258">
        <v>53</v>
      </c>
      <c r="V60">
        <v>9.5009999999999994</v>
      </c>
      <c r="W60" s="258">
        <v>7</v>
      </c>
      <c r="X60">
        <v>15.401</v>
      </c>
      <c r="Y60" s="258">
        <v>7</v>
      </c>
      <c r="AD60" s="258">
        <v>7</v>
      </c>
      <c r="AE60" s="533"/>
      <c r="AF60" s="545"/>
      <c r="AG60" s="255">
        <v>9.5500000000000007</v>
      </c>
      <c r="AH60" s="255">
        <v>15.5</v>
      </c>
      <c r="AI60" s="289">
        <v>38</v>
      </c>
      <c r="AJ60" s="289">
        <v>37</v>
      </c>
      <c r="AK60" s="255" t="s">
        <v>238</v>
      </c>
      <c r="AL60" s="255" t="s">
        <v>45</v>
      </c>
      <c r="AM60" s="255">
        <v>7</v>
      </c>
      <c r="AN60" s="255">
        <v>7</v>
      </c>
      <c r="AO60" s="255">
        <v>225</v>
      </c>
      <c r="AP60" s="528">
        <v>227</v>
      </c>
      <c r="AQ60" s="257">
        <v>7</v>
      </c>
      <c r="AR60" s="255">
        <v>7</v>
      </c>
    </row>
    <row r="61" spans="6:44" ht="16.5" thickBot="1" x14ac:dyDescent="0.3">
      <c r="J61" t="s">
        <v>262</v>
      </c>
      <c r="K61" s="258">
        <v>6</v>
      </c>
      <c r="L61" t="s">
        <v>78</v>
      </c>
      <c r="M61" s="258">
        <v>6</v>
      </c>
      <c r="N61" s="557">
        <v>272</v>
      </c>
      <c r="O61" s="258">
        <v>54</v>
      </c>
      <c r="P61" s="558">
        <v>274</v>
      </c>
      <c r="Q61" s="258">
        <v>54</v>
      </c>
      <c r="V61">
        <v>9.5510000000000002</v>
      </c>
      <c r="W61" s="258">
        <v>6</v>
      </c>
      <c r="X61">
        <v>15.500999999999999</v>
      </c>
      <c r="Y61" s="258">
        <v>6</v>
      </c>
      <c r="AD61" s="258">
        <v>6</v>
      </c>
      <c r="AE61" s="528"/>
      <c r="AF61" s="545"/>
      <c r="AG61" s="255">
        <v>10</v>
      </c>
      <c r="AH61" s="255">
        <v>16</v>
      </c>
      <c r="AI61" s="289">
        <v>39</v>
      </c>
      <c r="AJ61" s="289">
        <v>38</v>
      </c>
      <c r="AK61" s="255" t="s">
        <v>239</v>
      </c>
      <c r="AL61" s="255" t="s">
        <v>238</v>
      </c>
      <c r="AM61" s="255">
        <v>6</v>
      </c>
      <c r="AN61" s="255">
        <v>6</v>
      </c>
      <c r="AO61" s="255">
        <v>224</v>
      </c>
      <c r="AP61" s="256">
        <v>226</v>
      </c>
      <c r="AQ61" s="257">
        <v>6</v>
      </c>
      <c r="AR61" s="255">
        <v>6</v>
      </c>
    </row>
    <row r="62" spans="6:44" ht="16.5" thickBot="1" x14ac:dyDescent="0.3">
      <c r="J62" t="s">
        <v>263</v>
      </c>
      <c r="K62" s="258">
        <v>5</v>
      </c>
      <c r="L62" t="s">
        <v>262</v>
      </c>
      <c r="M62" s="258">
        <v>5</v>
      </c>
      <c r="N62" s="557">
        <v>273</v>
      </c>
      <c r="O62" s="258">
        <v>55</v>
      </c>
      <c r="P62" s="555">
        <v>275</v>
      </c>
      <c r="Q62" s="258">
        <v>55</v>
      </c>
      <c r="V62">
        <v>10.000999999999999</v>
      </c>
      <c r="W62" s="258">
        <v>5</v>
      </c>
      <c r="X62">
        <v>16.001000000000001</v>
      </c>
      <c r="Y62" s="258">
        <v>5</v>
      </c>
      <c r="AD62" s="258">
        <v>5</v>
      </c>
      <c r="AE62" s="256">
        <v>5.3</v>
      </c>
      <c r="AF62" s="257">
        <v>5.3</v>
      </c>
      <c r="AG62" s="255">
        <v>10.050000000000001</v>
      </c>
      <c r="AH62" s="255">
        <v>16.100000000000001</v>
      </c>
      <c r="AI62" s="289">
        <v>40</v>
      </c>
      <c r="AJ62" s="289">
        <v>39</v>
      </c>
      <c r="AK62" s="255" t="s">
        <v>240</v>
      </c>
      <c r="AL62" s="255" t="s">
        <v>239</v>
      </c>
      <c r="AM62" s="255">
        <v>5</v>
      </c>
      <c r="AN62" s="255">
        <v>5</v>
      </c>
      <c r="AO62" s="255">
        <v>223</v>
      </c>
      <c r="AP62" s="330">
        <v>225</v>
      </c>
      <c r="AQ62" s="257">
        <v>5</v>
      </c>
      <c r="AR62" s="255">
        <v>5</v>
      </c>
    </row>
    <row r="63" spans="6:44" ht="16.5" thickBot="1" x14ac:dyDescent="0.3">
      <c r="J63" t="s">
        <v>264</v>
      </c>
      <c r="K63" s="258">
        <v>4</v>
      </c>
      <c r="L63" t="s">
        <v>263</v>
      </c>
      <c r="M63" s="258">
        <v>4</v>
      </c>
      <c r="N63" s="557">
        <v>274</v>
      </c>
      <c r="O63" s="258">
        <v>56</v>
      </c>
      <c r="P63" s="256">
        <v>276</v>
      </c>
      <c r="Q63" s="258">
        <v>56</v>
      </c>
      <c r="V63">
        <v>10.051</v>
      </c>
      <c r="W63" s="258">
        <v>4</v>
      </c>
      <c r="X63">
        <v>16.100999999999999</v>
      </c>
      <c r="Y63" s="258">
        <v>4</v>
      </c>
      <c r="AD63" s="258">
        <v>4</v>
      </c>
      <c r="AE63" s="533"/>
      <c r="AF63" s="545"/>
      <c r="AG63" s="255">
        <v>10.1</v>
      </c>
      <c r="AH63" s="255">
        <v>16.2</v>
      </c>
      <c r="AI63" s="289">
        <v>41</v>
      </c>
      <c r="AJ63" s="289">
        <v>40</v>
      </c>
      <c r="AK63" s="255" t="s">
        <v>241</v>
      </c>
      <c r="AL63" s="255" t="s">
        <v>240</v>
      </c>
      <c r="AM63" s="255">
        <v>4</v>
      </c>
      <c r="AN63" s="255">
        <v>4</v>
      </c>
      <c r="AO63" s="255">
        <v>222</v>
      </c>
      <c r="AP63" s="528">
        <v>224</v>
      </c>
      <c r="AQ63" s="257">
        <v>4</v>
      </c>
      <c r="AR63" s="255">
        <v>4</v>
      </c>
    </row>
    <row r="64" spans="6:44" ht="16.5" thickBot="1" x14ac:dyDescent="0.3">
      <c r="J64" t="s">
        <v>265</v>
      </c>
      <c r="K64" s="258">
        <v>3</v>
      </c>
      <c r="L64" t="s">
        <v>264</v>
      </c>
      <c r="M64" s="258">
        <v>3</v>
      </c>
      <c r="N64" s="557">
        <v>275</v>
      </c>
      <c r="O64" s="258">
        <v>57</v>
      </c>
      <c r="P64" s="558">
        <v>277</v>
      </c>
      <c r="Q64" s="258">
        <v>57</v>
      </c>
      <c r="V64">
        <v>10.101000000000001</v>
      </c>
      <c r="W64" s="258">
        <v>3</v>
      </c>
      <c r="X64">
        <v>16.201000000000001</v>
      </c>
      <c r="Y64" s="258">
        <v>3</v>
      </c>
      <c r="AD64" s="258">
        <v>3</v>
      </c>
      <c r="AE64" s="546"/>
      <c r="AF64" s="545"/>
      <c r="AG64" s="255">
        <v>10.15</v>
      </c>
      <c r="AH64" s="255">
        <v>16.3</v>
      </c>
      <c r="AI64" s="289">
        <v>42</v>
      </c>
      <c r="AJ64" s="289">
        <v>41</v>
      </c>
      <c r="AK64" s="255" t="s">
        <v>46</v>
      </c>
      <c r="AL64" s="255" t="s">
        <v>241</v>
      </c>
      <c r="AM64" s="255">
        <v>3</v>
      </c>
      <c r="AN64" s="255">
        <v>3</v>
      </c>
      <c r="AO64" s="255">
        <v>221</v>
      </c>
      <c r="AP64" s="256">
        <v>223</v>
      </c>
      <c r="AQ64" s="257">
        <v>3</v>
      </c>
      <c r="AR64" s="255">
        <v>3</v>
      </c>
    </row>
    <row r="65" spans="4:44" ht="16.5" thickBot="1" x14ac:dyDescent="0.3">
      <c r="J65" t="s">
        <v>79</v>
      </c>
      <c r="K65" s="258">
        <v>2</v>
      </c>
      <c r="L65" t="s">
        <v>265</v>
      </c>
      <c r="M65" s="258">
        <v>2</v>
      </c>
      <c r="N65" s="557">
        <v>276</v>
      </c>
      <c r="O65" s="258">
        <v>58</v>
      </c>
      <c r="P65" s="555">
        <v>278</v>
      </c>
      <c r="Q65" s="258">
        <v>58</v>
      </c>
      <c r="V65">
        <v>10.151</v>
      </c>
      <c r="W65" s="258">
        <v>2</v>
      </c>
      <c r="X65">
        <v>16.300999999999998</v>
      </c>
      <c r="Y65" s="258">
        <v>2</v>
      </c>
      <c r="AD65" s="258">
        <v>2</v>
      </c>
      <c r="AE65" s="256"/>
      <c r="AF65" s="545"/>
      <c r="AG65" s="255">
        <v>10.199999999999999</v>
      </c>
      <c r="AH65" s="255">
        <v>16.399999999999999</v>
      </c>
      <c r="AI65" s="289">
        <v>43</v>
      </c>
      <c r="AJ65" s="289">
        <v>42</v>
      </c>
      <c r="AK65" s="255" t="s">
        <v>242</v>
      </c>
      <c r="AL65" s="255" t="s">
        <v>46</v>
      </c>
      <c r="AM65" s="255">
        <v>2</v>
      </c>
      <c r="AN65" s="255">
        <v>2</v>
      </c>
      <c r="AO65" s="255">
        <v>220</v>
      </c>
      <c r="AP65" s="330">
        <v>222</v>
      </c>
      <c r="AQ65" s="257">
        <v>2</v>
      </c>
      <c r="AR65" s="255">
        <v>2</v>
      </c>
    </row>
    <row r="66" spans="4:44" ht="16.5" thickBot="1" x14ac:dyDescent="0.3">
      <c r="J66" t="s">
        <v>266</v>
      </c>
      <c r="K66" s="258">
        <v>1</v>
      </c>
      <c r="L66" t="s">
        <v>79</v>
      </c>
      <c r="M66" s="258">
        <v>1</v>
      </c>
      <c r="N66" s="557">
        <v>277</v>
      </c>
      <c r="O66" s="258">
        <v>59</v>
      </c>
      <c r="P66" s="256">
        <v>279</v>
      </c>
      <c r="Q66" s="258">
        <v>59</v>
      </c>
      <c r="V66">
        <v>10.201000000000001</v>
      </c>
      <c r="W66" s="258">
        <v>1</v>
      </c>
      <c r="X66">
        <v>16.401</v>
      </c>
      <c r="Y66" s="258">
        <v>1</v>
      </c>
      <c r="AD66" s="258">
        <v>1</v>
      </c>
      <c r="AE66" s="255">
        <v>5.4</v>
      </c>
      <c r="AF66" s="255">
        <v>5.4</v>
      </c>
      <c r="AG66" s="255">
        <v>10.25</v>
      </c>
      <c r="AH66" s="255">
        <v>16.5</v>
      </c>
      <c r="AI66" s="289">
        <v>44</v>
      </c>
      <c r="AJ66" s="289">
        <v>43</v>
      </c>
      <c r="AK66" s="255" t="s">
        <v>243</v>
      </c>
      <c r="AL66" s="255" t="s">
        <v>242</v>
      </c>
      <c r="AM66" s="255">
        <v>1</v>
      </c>
      <c r="AN66" s="255">
        <v>1</v>
      </c>
      <c r="AO66" s="255">
        <v>219</v>
      </c>
      <c r="AP66" s="528">
        <v>221</v>
      </c>
      <c r="AQ66" s="257">
        <v>1</v>
      </c>
      <c r="AR66" s="255">
        <v>1</v>
      </c>
    </row>
    <row r="67" spans="4:44" ht="16.5" thickBot="1" x14ac:dyDescent="0.3">
      <c r="J67" t="s">
        <v>267</v>
      </c>
      <c r="K67" s="341">
        <v>0</v>
      </c>
      <c r="L67" t="s">
        <v>266</v>
      </c>
      <c r="M67" s="341">
        <v>0</v>
      </c>
      <c r="N67" s="557">
        <v>278</v>
      </c>
      <c r="O67" s="258">
        <v>60</v>
      </c>
      <c r="P67" s="558">
        <v>280</v>
      </c>
      <c r="Q67" s="258">
        <v>60</v>
      </c>
      <c r="V67">
        <v>10.250999999999999</v>
      </c>
      <c r="W67" s="341">
        <v>0</v>
      </c>
      <c r="X67">
        <v>16.501000000000001</v>
      </c>
      <c r="Y67" s="341">
        <v>0</v>
      </c>
    </row>
    <row r="68" spans="4:44" ht="16.5" thickBot="1" x14ac:dyDescent="0.3">
      <c r="N68" s="561">
        <v>500</v>
      </c>
      <c r="O68" s="560">
        <v>60</v>
      </c>
      <c r="P68" s="218">
        <v>500</v>
      </c>
      <c r="Q68" s="341">
        <v>60</v>
      </c>
    </row>
    <row r="74" spans="4:44" ht="16.5" thickBot="1" x14ac:dyDescent="0.3">
      <c r="D74" s="258"/>
      <c r="E74" s="550"/>
      <c r="F74" s="258"/>
      <c r="G74" s="330"/>
      <c r="H74" s="258"/>
      <c r="J74" s="258"/>
    </row>
    <row r="75" spans="4:44" ht="16.5" thickBot="1" x14ac:dyDescent="0.3">
      <c r="D75" s="258"/>
      <c r="E75" s="550"/>
      <c r="F75" s="258"/>
      <c r="G75" s="550"/>
      <c r="H75" s="563">
        <v>7</v>
      </c>
      <c r="J75" s="258">
        <v>60</v>
      </c>
      <c r="K75" s="557">
        <v>10.3</v>
      </c>
    </row>
    <row r="76" spans="4:44" ht="16.5" thickBot="1" x14ac:dyDescent="0.3">
      <c r="D76" s="258"/>
      <c r="E76" s="550"/>
      <c r="F76" s="258"/>
      <c r="G76" s="544"/>
      <c r="H76" s="564">
        <v>7.02</v>
      </c>
      <c r="J76" s="258">
        <v>59</v>
      </c>
      <c r="K76" s="557">
        <v>10.32</v>
      </c>
    </row>
    <row r="77" spans="4:44" ht="16.5" thickBot="1" x14ac:dyDescent="0.3">
      <c r="D77" s="258"/>
      <c r="E77" s="550"/>
      <c r="F77" s="258"/>
      <c r="G77" s="550"/>
      <c r="H77" s="564">
        <v>7.04</v>
      </c>
      <c r="J77" s="258">
        <v>58</v>
      </c>
      <c r="K77" s="557">
        <v>10.34</v>
      </c>
    </row>
    <row r="78" spans="4:44" ht="16.5" thickBot="1" x14ac:dyDescent="0.3">
      <c r="D78" s="258"/>
      <c r="E78" s="550"/>
      <c r="F78" s="258"/>
      <c r="G78" s="550"/>
      <c r="H78" s="563">
        <v>7.06</v>
      </c>
      <c r="J78" s="258">
        <v>57</v>
      </c>
      <c r="K78" s="557">
        <v>10.36</v>
      </c>
    </row>
    <row r="79" spans="4:44" ht="16.5" thickBot="1" x14ac:dyDescent="0.3">
      <c r="D79" s="258"/>
      <c r="E79" s="550"/>
      <c r="F79" s="258"/>
      <c r="G79" s="550"/>
      <c r="H79" s="564">
        <v>7.08</v>
      </c>
      <c r="J79" s="258">
        <v>56</v>
      </c>
      <c r="K79" s="557">
        <v>10.38</v>
      </c>
    </row>
    <row r="80" spans="4:44" ht="16.5" thickBot="1" x14ac:dyDescent="0.3">
      <c r="D80" s="258"/>
      <c r="E80" s="550"/>
      <c r="F80" s="258"/>
      <c r="G80" s="550"/>
      <c r="H80" s="563">
        <v>7.1</v>
      </c>
      <c r="J80" s="258">
        <v>55</v>
      </c>
      <c r="K80" s="557">
        <v>10.4</v>
      </c>
    </row>
    <row r="81" spans="4:11" ht="16.5" thickBot="1" x14ac:dyDescent="0.3">
      <c r="D81" s="258"/>
      <c r="E81" s="550"/>
      <c r="F81" s="258"/>
      <c r="G81" s="550"/>
      <c r="H81" s="564">
        <v>7.12</v>
      </c>
      <c r="J81" s="258">
        <v>54</v>
      </c>
      <c r="K81" s="557">
        <v>10.42</v>
      </c>
    </row>
    <row r="82" spans="4:11" ht="16.5" thickBot="1" x14ac:dyDescent="0.3">
      <c r="D82" s="258"/>
      <c r="E82" s="550"/>
      <c r="F82" s="258"/>
      <c r="G82" s="550"/>
      <c r="H82" s="564">
        <v>7.14</v>
      </c>
      <c r="J82" s="258">
        <v>53</v>
      </c>
      <c r="K82" s="557">
        <v>10.44</v>
      </c>
    </row>
    <row r="83" spans="4:11" ht="16.5" thickBot="1" x14ac:dyDescent="0.3">
      <c r="D83" s="258"/>
      <c r="E83" s="550"/>
      <c r="F83" s="258"/>
      <c r="G83" s="550"/>
      <c r="H83" s="563">
        <v>7.16</v>
      </c>
      <c r="J83" s="258">
        <v>52</v>
      </c>
      <c r="K83" s="557">
        <v>10.46</v>
      </c>
    </row>
    <row r="84" spans="4:11" ht="16.5" thickBot="1" x14ac:dyDescent="0.3">
      <c r="D84" s="258"/>
      <c r="E84" s="550"/>
      <c r="F84" s="258"/>
      <c r="G84" s="550"/>
      <c r="H84" s="564">
        <v>7.18</v>
      </c>
      <c r="J84" s="258">
        <v>51</v>
      </c>
      <c r="K84" s="557">
        <v>10.48</v>
      </c>
    </row>
    <row r="85" spans="4:11" ht="16.5" thickBot="1" x14ac:dyDescent="0.3">
      <c r="D85" s="258"/>
      <c r="E85" s="550"/>
      <c r="F85" s="258"/>
      <c r="G85" s="550"/>
      <c r="H85" s="564">
        <v>7.2</v>
      </c>
      <c r="J85" s="258">
        <v>50</v>
      </c>
      <c r="K85" s="557">
        <v>10.5</v>
      </c>
    </row>
    <row r="86" spans="4:11" ht="16.5" thickBot="1" x14ac:dyDescent="0.3">
      <c r="D86" s="258"/>
      <c r="E86" s="256"/>
      <c r="F86" s="258"/>
      <c r="G86" s="550"/>
      <c r="H86" s="564">
        <v>7.22</v>
      </c>
      <c r="J86" s="258">
        <v>49</v>
      </c>
      <c r="K86" s="557">
        <v>10.52</v>
      </c>
    </row>
    <row r="87" spans="4:11" ht="16.5" thickBot="1" x14ac:dyDescent="0.3">
      <c r="D87" s="258"/>
      <c r="E87" s="256"/>
      <c r="F87" s="258"/>
      <c r="G87" s="257"/>
      <c r="H87" s="563">
        <v>7.24</v>
      </c>
      <c r="J87" s="258">
        <v>48</v>
      </c>
      <c r="K87" s="557">
        <v>10.54</v>
      </c>
    </row>
    <row r="88" spans="4:11" ht="16.5" thickBot="1" x14ac:dyDescent="0.3">
      <c r="D88" s="258"/>
      <c r="E88" s="550"/>
      <c r="F88" s="258"/>
      <c r="G88" s="257"/>
      <c r="H88" s="564">
        <v>7.26</v>
      </c>
      <c r="J88" s="258">
        <v>47</v>
      </c>
      <c r="K88" s="557">
        <v>10.56</v>
      </c>
    </row>
    <row r="89" spans="4:11" ht="16.5" thickBot="1" x14ac:dyDescent="0.3">
      <c r="D89" s="258"/>
      <c r="E89" s="533"/>
      <c r="F89" s="258"/>
      <c r="G89" s="550"/>
      <c r="H89" s="564">
        <v>7.28</v>
      </c>
      <c r="J89" s="258">
        <v>46</v>
      </c>
      <c r="K89" s="557">
        <v>10.58</v>
      </c>
    </row>
    <row r="90" spans="4:11" ht="16.5" thickBot="1" x14ac:dyDescent="0.3">
      <c r="D90" s="258"/>
      <c r="E90" s="532"/>
      <c r="F90" s="258"/>
      <c r="G90" s="533"/>
      <c r="H90" s="564">
        <v>7.3</v>
      </c>
      <c r="J90" s="258">
        <v>45</v>
      </c>
      <c r="K90" s="557">
        <v>11</v>
      </c>
    </row>
    <row r="91" spans="4:11" ht="16.5" thickBot="1" x14ac:dyDescent="0.3">
      <c r="D91" s="258"/>
      <c r="E91" s="535"/>
      <c r="F91" s="258"/>
      <c r="G91" s="532"/>
      <c r="H91" s="563">
        <v>7.32</v>
      </c>
      <c r="J91" s="258">
        <v>44</v>
      </c>
      <c r="K91" s="557">
        <v>11.02</v>
      </c>
    </row>
    <row r="92" spans="4:11" ht="16.5" thickBot="1" x14ac:dyDescent="0.3">
      <c r="D92" s="258"/>
      <c r="H92" s="564">
        <v>7.34</v>
      </c>
      <c r="J92" s="258">
        <v>43</v>
      </c>
      <c r="K92" s="557">
        <v>11.04</v>
      </c>
    </row>
    <row r="93" spans="4:11" ht="16.5" thickBot="1" x14ac:dyDescent="0.3">
      <c r="D93" s="258"/>
      <c r="E93" s="535"/>
      <c r="F93" s="258"/>
      <c r="G93" s="535"/>
      <c r="H93" s="564">
        <v>7.36</v>
      </c>
      <c r="J93" s="258">
        <v>42</v>
      </c>
      <c r="K93" s="557">
        <v>11.06</v>
      </c>
    </row>
    <row r="94" spans="4:11" ht="16.5" thickBot="1" x14ac:dyDescent="0.3">
      <c r="D94" s="258"/>
      <c r="E94" s="533"/>
      <c r="F94" s="258"/>
      <c r="G94" s="545"/>
      <c r="H94" s="564">
        <v>7.38</v>
      </c>
      <c r="J94" s="258">
        <v>41</v>
      </c>
      <c r="K94" s="557">
        <v>11.08</v>
      </c>
    </row>
    <row r="95" spans="4:11" ht="16.5" thickBot="1" x14ac:dyDescent="0.3">
      <c r="D95" s="258"/>
      <c r="E95" s="532"/>
      <c r="F95" s="258"/>
      <c r="G95" s="533"/>
      <c r="H95" s="564">
        <v>7.4</v>
      </c>
      <c r="J95" s="258">
        <v>40</v>
      </c>
      <c r="K95" s="557">
        <v>11.1</v>
      </c>
    </row>
    <row r="96" spans="4:11" ht="16.5" thickBot="1" x14ac:dyDescent="0.3">
      <c r="D96" s="258"/>
      <c r="E96" s="535"/>
      <c r="F96" s="258"/>
      <c r="G96" s="532"/>
      <c r="H96" s="563">
        <v>7.42</v>
      </c>
      <c r="J96" s="258">
        <v>39</v>
      </c>
      <c r="K96" s="557">
        <v>11.15</v>
      </c>
    </row>
    <row r="97" spans="4:16" ht="16.5" thickBot="1" x14ac:dyDescent="0.3">
      <c r="D97" s="258"/>
      <c r="H97" s="564">
        <v>7.44</v>
      </c>
      <c r="J97" s="258">
        <v>38</v>
      </c>
      <c r="K97" s="557">
        <v>11.2</v>
      </c>
    </row>
    <row r="98" spans="4:16" ht="16.5" thickBot="1" x14ac:dyDescent="0.3">
      <c r="D98" s="258"/>
      <c r="E98" s="535"/>
      <c r="F98" s="258"/>
      <c r="G98" s="535"/>
      <c r="H98" s="564">
        <v>7.46</v>
      </c>
      <c r="J98" s="258">
        <v>37</v>
      </c>
      <c r="K98" s="557">
        <v>11.25</v>
      </c>
    </row>
    <row r="99" spans="4:16" ht="16.5" thickBot="1" x14ac:dyDescent="0.3">
      <c r="D99" s="258"/>
      <c r="E99" s="533"/>
      <c r="F99" s="258"/>
      <c r="G99" s="545"/>
      <c r="H99" s="564">
        <v>7.48</v>
      </c>
      <c r="J99" s="258">
        <v>36</v>
      </c>
      <c r="K99" s="557">
        <v>11.3</v>
      </c>
    </row>
    <row r="100" spans="4:16" ht="16.5" thickBot="1" x14ac:dyDescent="0.3">
      <c r="D100" s="258"/>
      <c r="E100" s="532"/>
      <c r="F100" s="258"/>
      <c r="G100" s="533"/>
      <c r="H100" s="564">
        <v>7.5</v>
      </c>
      <c r="J100" s="258">
        <v>35</v>
      </c>
      <c r="K100" s="557">
        <v>11.35</v>
      </c>
    </row>
    <row r="101" spans="4:16" ht="16.5" thickBot="1" x14ac:dyDescent="0.3">
      <c r="D101" s="258"/>
      <c r="E101" s="550"/>
      <c r="F101" s="258"/>
      <c r="G101" s="549"/>
      <c r="H101" s="563">
        <v>7.52</v>
      </c>
      <c r="J101" s="258">
        <v>34</v>
      </c>
      <c r="K101" s="557">
        <v>11.4</v>
      </c>
    </row>
    <row r="102" spans="4:16" ht="16.5" thickBot="1" x14ac:dyDescent="0.3">
      <c r="D102" s="258"/>
      <c r="H102" s="564">
        <v>7.54</v>
      </c>
      <c r="J102" s="258">
        <v>33</v>
      </c>
      <c r="K102" s="557">
        <v>11.45</v>
      </c>
    </row>
    <row r="103" spans="4:16" ht="16.5" thickBot="1" x14ac:dyDescent="0.3">
      <c r="D103" s="258"/>
      <c r="E103" s="550"/>
      <c r="F103" s="258"/>
      <c r="H103" s="564">
        <v>7.56</v>
      </c>
      <c r="J103" s="258">
        <v>32</v>
      </c>
      <c r="K103" s="557">
        <v>11.5</v>
      </c>
    </row>
    <row r="104" spans="4:16" ht="16.5" thickBot="1" x14ac:dyDescent="0.3">
      <c r="D104" s="258"/>
      <c r="E104" s="535"/>
      <c r="F104" s="258"/>
      <c r="H104" s="564">
        <v>7.58</v>
      </c>
      <c r="J104" s="258">
        <v>31</v>
      </c>
      <c r="K104" s="557">
        <v>11.55</v>
      </c>
    </row>
    <row r="105" spans="4:16" ht="16.5" thickBot="1" x14ac:dyDescent="0.3">
      <c r="D105" s="258"/>
      <c r="E105" s="550"/>
      <c r="F105" s="258"/>
      <c r="H105" s="563">
        <v>8</v>
      </c>
      <c r="J105" s="258">
        <v>30</v>
      </c>
      <c r="K105" s="557">
        <v>12</v>
      </c>
    </row>
    <row r="106" spans="4:16" ht="16.5" thickBot="1" x14ac:dyDescent="0.3">
      <c r="D106" s="258"/>
      <c r="E106" s="550"/>
      <c r="F106" s="258"/>
      <c r="H106" s="564">
        <v>8.0500000000000007</v>
      </c>
      <c r="J106" s="258">
        <v>29</v>
      </c>
      <c r="K106" s="289">
        <v>12.1</v>
      </c>
    </row>
    <row r="107" spans="4:16" ht="16.5" thickBot="1" x14ac:dyDescent="0.3">
      <c r="D107" s="258"/>
      <c r="H107" s="564">
        <v>8.1</v>
      </c>
      <c r="J107" s="258">
        <v>28</v>
      </c>
      <c r="K107" s="289">
        <v>12.2</v>
      </c>
    </row>
    <row r="108" spans="4:16" ht="16.5" thickBot="1" x14ac:dyDescent="0.3">
      <c r="D108" s="258"/>
      <c r="E108" s="550"/>
      <c r="F108" s="258"/>
      <c r="H108" s="564">
        <v>8.15</v>
      </c>
      <c r="J108" s="258">
        <v>27</v>
      </c>
      <c r="K108" s="289">
        <v>12.3</v>
      </c>
    </row>
    <row r="109" spans="4:16" ht="16.5" thickBot="1" x14ac:dyDescent="0.3">
      <c r="D109" s="258"/>
      <c r="E109" s="533"/>
      <c r="F109" s="258"/>
      <c r="H109" s="564">
        <v>8.1999999999999993</v>
      </c>
      <c r="J109" s="258">
        <v>26</v>
      </c>
      <c r="K109" s="289">
        <v>12.4</v>
      </c>
    </row>
    <row r="110" spans="4:16" ht="16.5" thickBot="1" x14ac:dyDescent="0.3">
      <c r="D110" s="258"/>
      <c r="E110" s="549"/>
      <c r="F110" s="258"/>
      <c r="G110" s="533"/>
      <c r="H110" s="564">
        <v>8.25</v>
      </c>
      <c r="J110" s="258">
        <v>25</v>
      </c>
      <c r="K110" s="557">
        <v>12.5</v>
      </c>
    </row>
    <row r="111" spans="4:16" ht="16.5" thickBot="1" x14ac:dyDescent="0.3">
      <c r="D111" s="258"/>
      <c r="E111" s="535"/>
      <c r="F111" s="258"/>
      <c r="G111" s="532"/>
      <c r="H111" s="563">
        <v>8.3000000000000007</v>
      </c>
      <c r="J111" s="258">
        <v>24</v>
      </c>
      <c r="K111" s="557">
        <v>13</v>
      </c>
      <c r="O111" s="543"/>
      <c r="P111" s="258"/>
    </row>
    <row r="112" spans="4:16" ht="16.5" thickBot="1" x14ac:dyDescent="0.3">
      <c r="D112" s="258"/>
      <c r="H112" s="564">
        <v>8.35</v>
      </c>
      <c r="J112" s="258">
        <v>23</v>
      </c>
      <c r="K112" s="557">
        <v>13.1</v>
      </c>
      <c r="N112" s="258"/>
    </row>
    <row r="113" spans="4:16" ht="16.5" thickBot="1" x14ac:dyDescent="0.3">
      <c r="D113" s="258"/>
      <c r="E113" s="535"/>
      <c r="F113" s="258"/>
      <c r="G113" s="535"/>
      <c r="H113" s="564">
        <v>8.4</v>
      </c>
      <c r="J113" s="258">
        <v>22</v>
      </c>
      <c r="K113" s="557">
        <v>13.2</v>
      </c>
      <c r="O113" s="543"/>
      <c r="P113" s="258"/>
    </row>
    <row r="114" spans="4:16" ht="16.5" thickBot="1" x14ac:dyDescent="0.3">
      <c r="D114" s="258"/>
      <c r="E114" s="535"/>
      <c r="F114" s="258"/>
      <c r="G114" s="535"/>
      <c r="H114" s="564">
        <v>8.4499999999999993</v>
      </c>
      <c r="J114" s="258">
        <v>21</v>
      </c>
      <c r="K114" s="557">
        <v>13.3</v>
      </c>
      <c r="N114" s="258"/>
    </row>
    <row r="115" spans="4:16" ht="16.5" thickBot="1" x14ac:dyDescent="0.3">
      <c r="D115" s="258"/>
      <c r="E115" s="535"/>
      <c r="F115" s="258"/>
      <c r="G115" s="533"/>
      <c r="H115" s="564">
        <v>8.5</v>
      </c>
      <c r="J115" s="258">
        <v>20</v>
      </c>
      <c r="K115" s="557">
        <v>13.4</v>
      </c>
      <c r="O115" s="543"/>
      <c r="P115" s="258"/>
    </row>
    <row r="116" spans="4:16" ht="16.5" thickBot="1" x14ac:dyDescent="0.3">
      <c r="D116" s="258"/>
      <c r="E116" s="550"/>
      <c r="F116" s="258"/>
      <c r="G116" s="549"/>
      <c r="H116" s="563">
        <v>8.5500000000000007</v>
      </c>
      <c r="J116" s="258">
        <v>19</v>
      </c>
      <c r="K116" s="557">
        <v>13.5</v>
      </c>
      <c r="N116" s="258"/>
    </row>
    <row r="117" spans="4:16" ht="16.5" thickBot="1" x14ac:dyDescent="0.3">
      <c r="D117" s="258"/>
      <c r="H117" s="564">
        <v>9</v>
      </c>
      <c r="J117" s="258">
        <v>18</v>
      </c>
      <c r="K117" s="289">
        <v>14</v>
      </c>
      <c r="O117" s="543"/>
      <c r="P117" s="258"/>
    </row>
    <row r="118" spans="4:16" ht="16.5" thickBot="1" x14ac:dyDescent="0.3">
      <c r="D118" s="258"/>
      <c r="G118" s="550"/>
      <c r="H118" s="564">
        <v>9.0500000000000007</v>
      </c>
      <c r="J118" s="258">
        <v>17</v>
      </c>
      <c r="K118" s="289">
        <v>14.1</v>
      </c>
      <c r="N118" s="258"/>
    </row>
    <row r="119" spans="4:16" ht="16.5" thickBot="1" x14ac:dyDescent="0.3">
      <c r="D119" s="258"/>
      <c r="G119" s="545"/>
      <c r="H119" s="564">
        <v>9.1</v>
      </c>
      <c r="J119" s="258">
        <v>16</v>
      </c>
      <c r="K119" s="289">
        <v>14.2</v>
      </c>
      <c r="O119" s="543"/>
      <c r="P119" s="258"/>
    </row>
    <row r="120" spans="4:16" ht="16.5" thickBot="1" x14ac:dyDescent="0.3">
      <c r="D120" s="258"/>
      <c r="G120" s="533"/>
      <c r="H120" s="564">
        <v>9.15</v>
      </c>
      <c r="J120" s="258">
        <v>15</v>
      </c>
      <c r="K120" s="289">
        <v>14.3</v>
      </c>
      <c r="N120" s="258"/>
    </row>
    <row r="121" spans="4:16" ht="16.5" thickBot="1" x14ac:dyDescent="0.3">
      <c r="D121" s="258"/>
      <c r="G121" s="532"/>
      <c r="H121" s="563">
        <v>9.1999999999999993</v>
      </c>
      <c r="J121" s="258">
        <v>14</v>
      </c>
      <c r="K121" s="289">
        <v>14.4</v>
      </c>
      <c r="O121" s="543"/>
      <c r="P121" s="258"/>
    </row>
    <row r="122" spans="4:16" ht="16.5" thickBot="1" x14ac:dyDescent="0.3">
      <c r="D122" s="258"/>
      <c r="H122" s="564">
        <v>9.25</v>
      </c>
      <c r="J122" s="258">
        <v>13</v>
      </c>
      <c r="K122" s="289">
        <v>14.5</v>
      </c>
      <c r="N122" s="258"/>
    </row>
    <row r="123" spans="4:16" ht="16.5" thickBot="1" x14ac:dyDescent="0.3">
      <c r="D123" s="258"/>
      <c r="E123" s="535"/>
      <c r="F123" s="258"/>
      <c r="G123" s="535"/>
      <c r="H123" s="564">
        <v>9.3000000000000007</v>
      </c>
      <c r="J123" s="258">
        <v>12</v>
      </c>
      <c r="K123" s="557">
        <v>15</v>
      </c>
      <c r="O123" s="543"/>
      <c r="P123" s="258"/>
    </row>
    <row r="124" spans="4:16" ht="16.5" thickBot="1" x14ac:dyDescent="0.3">
      <c r="D124" s="258"/>
      <c r="E124" s="533"/>
      <c r="F124" s="258"/>
      <c r="G124" s="545"/>
      <c r="H124" s="564">
        <v>9.35</v>
      </c>
      <c r="J124" s="258">
        <v>11</v>
      </c>
      <c r="K124" s="557">
        <v>15.1</v>
      </c>
      <c r="N124" s="258"/>
    </row>
    <row r="125" spans="4:16" ht="16.5" thickBot="1" x14ac:dyDescent="0.3">
      <c r="D125" s="258"/>
      <c r="E125" s="546"/>
      <c r="F125" s="258"/>
      <c r="G125" s="545"/>
      <c r="H125" s="564">
        <v>9.4</v>
      </c>
      <c r="J125" s="258">
        <v>10</v>
      </c>
      <c r="K125" s="557">
        <v>15.2</v>
      </c>
    </row>
    <row r="126" spans="4:16" ht="16.5" thickBot="1" x14ac:dyDescent="0.3">
      <c r="D126" s="258"/>
      <c r="H126" s="564">
        <v>9.4499999999999993</v>
      </c>
      <c r="J126" s="258">
        <v>9</v>
      </c>
      <c r="K126" s="557">
        <v>15.3</v>
      </c>
    </row>
    <row r="127" spans="4:16" ht="16.5" thickBot="1" x14ac:dyDescent="0.3">
      <c r="D127" s="258"/>
      <c r="E127" s="533"/>
      <c r="F127" s="258"/>
      <c r="G127" s="545"/>
      <c r="H127" s="564">
        <v>9.5</v>
      </c>
      <c r="J127" s="258">
        <v>8</v>
      </c>
      <c r="K127" s="557">
        <v>15.4</v>
      </c>
    </row>
    <row r="128" spans="4:16" ht="16.5" thickBot="1" x14ac:dyDescent="0.3">
      <c r="D128" s="258"/>
      <c r="E128" s="548"/>
      <c r="F128" s="258"/>
      <c r="G128" s="545"/>
      <c r="H128" s="564">
        <v>9.5500000000000007</v>
      </c>
      <c r="J128" s="258">
        <v>7</v>
      </c>
      <c r="K128" s="557">
        <v>15.5</v>
      </c>
    </row>
    <row r="129" spans="4:11" ht="16.5" thickBot="1" x14ac:dyDescent="0.3">
      <c r="D129" s="258"/>
      <c r="H129" s="564">
        <v>10</v>
      </c>
      <c r="J129" s="258">
        <v>6</v>
      </c>
      <c r="K129" s="557">
        <v>16</v>
      </c>
    </row>
    <row r="130" spans="4:11" ht="16.5" thickBot="1" x14ac:dyDescent="0.3">
      <c r="D130" s="258"/>
      <c r="E130" s="533"/>
      <c r="F130" s="258"/>
      <c r="G130" s="545"/>
      <c r="H130" s="564">
        <v>10.050000000000001</v>
      </c>
      <c r="J130" s="258">
        <v>5</v>
      </c>
      <c r="K130" s="557">
        <v>16.100000000000001</v>
      </c>
    </row>
    <row r="131" spans="4:11" ht="16.5" thickBot="1" x14ac:dyDescent="0.3">
      <c r="D131" s="258"/>
      <c r="E131" s="546"/>
      <c r="F131" s="258"/>
      <c r="G131" s="545"/>
      <c r="H131" s="564">
        <v>10.1</v>
      </c>
      <c r="J131" s="258">
        <v>4</v>
      </c>
      <c r="K131" s="557">
        <v>16.2</v>
      </c>
    </row>
    <row r="132" spans="4:11" ht="16.5" thickBot="1" x14ac:dyDescent="0.3">
      <c r="D132" s="258"/>
      <c r="E132" s="256"/>
      <c r="F132" s="258"/>
      <c r="G132" s="545"/>
      <c r="H132" s="564">
        <v>10.15</v>
      </c>
      <c r="J132" s="258">
        <v>3</v>
      </c>
      <c r="K132" s="557">
        <v>16.3</v>
      </c>
    </row>
    <row r="133" spans="4:11" ht="16.5" thickBot="1" x14ac:dyDescent="0.3">
      <c r="D133" s="258"/>
      <c r="H133" s="564">
        <v>10.199999999999999</v>
      </c>
      <c r="J133" s="258">
        <v>2</v>
      </c>
      <c r="K133" s="557">
        <v>16.399999999999999</v>
      </c>
    </row>
    <row r="134" spans="4:11" ht="16.5" thickBot="1" x14ac:dyDescent="0.3">
      <c r="H134" s="564">
        <v>10.25</v>
      </c>
      <c r="J134" s="258">
        <v>1</v>
      </c>
      <c r="K134" s="557">
        <v>16.5</v>
      </c>
    </row>
  </sheetData>
  <sortState ref="R7:R42">
    <sortCondition ref="R75"/>
  </sortState>
  <mergeCells count="29">
    <mergeCell ref="J3:M5"/>
    <mergeCell ref="N3:Q5"/>
    <mergeCell ref="R3:U5"/>
    <mergeCell ref="V3:Y4"/>
    <mergeCell ref="B4:E4"/>
    <mergeCell ref="F4:I5"/>
    <mergeCell ref="B5:E5"/>
    <mergeCell ref="V5:W5"/>
    <mergeCell ref="X5:Y5"/>
    <mergeCell ref="X6:Y6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AQ4:AR5"/>
    <mergeCell ref="AE5:AF5"/>
    <mergeCell ref="AD4:AD6"/>
    <mergeCell ref="AE4:AH4"/>
    <mergeCell ref="AI4:AJ5"/>
    <mergeCell ref="AK4:AL5"/>
    <mergeCell ref="AM4:AN5"/>
    <mergeCell ref="AO4:AP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3" width="9.140625" style="159"/>
    <col min="4" max="4" width="9.5703125" style="159" bestFit="1" customWidth="1"/>
    <col min="5" max="16" width="9.140625" style="159"/>
    <col min="17" max="17" width="29.140625" style="159" customWidth="1"/>
    <col min="18" max="18" width="29.85546875" style="159" customWidth="1"/>
    <col min="19" max="16384" width="9.140625" style="159"/>
  </cols>
  <sheetData>
    <row r="1" spans="1:23" ht="45.75" customHeight="1" thickBot="1" x14ac:dyDescent="0.3">
      <c r="A1" s="158" t="s">
        <v>36</v>
      </c>
      <c r="B1" s="158"/>
      <c r="C1" s="158"/>
      <c r="D1" s="163" t="s">
        <v>26</v>
      </c>
      <c r="E1" s="158" t="s">
        <v>20</v>
      </c>
      <c r="F1" s="158"/>
      <c r="G1" s="158" t="s">
        <v>37</v>
      </c>
      <c r="H1" s="158" t="s">
        <v>38</v>
      </c>
      <c r="I1" s="158" t="s">
        <v>39</v>
      </c>
      <c r="J1" s="158" t="s">
        <v>40</v>
      </c>
      <c r="O1" s="699" t="s">
        <v>33</v>
      </c>
      <c r="P1" s="700"/>
      <c r="Q1" s="700"/>
      <c r="R1" s="701"/>
    </row>
    <row r="2" spans="1:23" ht="19.5" customHeight="1" thickBot="1" x14ac:dyDescent="0.3">
      <c r="A2" s="159">
        <f>'Юноши '!A3</f>
        <v>1</v>
      </c>
      <c r="D2" s="164">
        <f>'Юноши '!V3</f>
        <v>229</v>
      </c>
      <c r="E2" s="17">
        <f t="shared" ref="E2:E43" si="0">IF(D2&gt;0.01,INDEX($H$2:$J$43,MATCH(A2,$H$2:$H$43,0),3),"")</f>
        <v>29</v>
      </c>
      <c r="F2" s="160"/>
      <c r="G2" s="160">
        <f t="array" ref="G2">LARGE(IF(I2=$D$2:$D$43,ROW($D$2:$D$43)-ROW($D$1),0),COUNTIF($I$2:$I$43,I2)-COUNTIF($I$1:I1,I2))</f>
        <v>9</v>
      </c>
      <c r="H2" s="160">
        <f>INDEX($A$2:$A$43,G2)</f>
        <v>17</v>
      </c>
      <c r="I2" s="160">
        <f>LARGE($D$2:$D$43,ROW()-ROW($D$1))</f>
        <v>301</v>
      </c>
      <c r="J2" s="160">
        <v>1</v>
      </c>
      <c r="O2" s="702" t="s">
        <v>31</v>
      </c>
      <c r="P2" s="703"/>
      <c r="Q2" s="703"/>
      <c r="R2" s="704"/>
    </row>
    <row r="3" spans="1:23" ht="19.5" thickBot="1" x14ac:dyDescent="0.3">
      <c r="A3" s="159">
        <f>'Юноши '!A4</f>
        <v>2</v>
      </c>
      <c r="D3" s="164">
        <f>'Юноши '!V4</f>
        <v>232</v>
      </c>
      <c r="E3" s="17">
        <f t="shared" si="0"/>
        <v>26</v>
      </c>
      <c r="F3" s="160"/>
      <c r="G3" s="160">
        <f t="array" ref="G3">LARGE(IF(I3=$D$2:$D$43,ROW($D$2:$D$43)-ROW($D$1),0),COUNTIF($I$2:$I$43,I3)-COUNTIF($I$1:I2,I3))</f>
        <v>10</v>
      </c>
      <c r="H3" s="160">
        <f t="shared" ref="H3:H43" si="1">INDEX($A$2:$A$43,G3)</f>
        <v>18</v>
      </c>
      <c r="I3" s="160">
        <f t="shared" ref="I3" si="2">LARGE($D$2:$D$43,ROW()-ROW($D$1))</f>
        <v>293</v>
      </c>
      <c r="J3" s="160">
        <v>2</v>
      </c>
      <c r="O3" s="166" t="s">
        <v>20</v>
      </c>
      <c r="P3" s="167" t="s">
        <v>26</v>
      </c>
      <c r="Q3" s="167" t="s">
        <v>29</v>
      </c>
      <c r="R3" s="168" t="s">
        <v>4</v>
      </c>
      <c r="W3" s="159">
        <f>IF(ISBLANK('ЛР М 5'!E2),"",'Сводный отчет'!V4)</f>
        <v>29</v>
      </c>
    </row>
    <row r="4" spans="1:23" ht="19.5" thickBot="1" x14ac:dyDescent="0.3">
      <c r="A4" s="159">
        <f>'Юноши '!A5</f>
        <v>3</v>
      </c>
      <c r="D4" s="164">
        <f>'Юноши '!V5</f>
        <v>241</v>
      </c>
      <c r="E4" s="17">
        <f t="shared" si="0"/>
        <v>16</v>
      </c>
      <c r="F4" s="160"/>
      <c r="G4" s="160">
        <f t="array" ref="G4">LARGE(IF(I4=$D$2:$D$43,ROW($D$2:$D$43)-ROW($D$1),0),COUNTIF($I$2:$I$43,I4)-COUNTIF($I$1:I3,I4))</f>
        <v>11</v>
      </c>
      <c r="H4" s="160">
        <f t="shared" si="1"/>
        <v>19</v>
      </c>
      <c r="I4" s="160">
        <f>LARGE($D$2:$D$43,ROW()-ROW($D$1))</f>
        <v>290</v>
      </c>
      <c r="J4" s="160">
        <v>3</v>
      </c>
      <c r="O4" s="169">
        <v>1</v>
      </c>
      <c r="P4" s="170">
        <f>I2</f>
        <v>301</v>
      </c>
      <c r="Q4" s="170" t="str">
        <f>INDEX('Юноши '!$C$3:$C$49,MATCH(I2,'Юноши '!$V$3:$V$49,0))</f>
        <v>Бураков Никита</v>
      </c>
      <c r="R4" s="171" t="str">
        <f>INDEX('Юноши '!$B$3:$B$49,MATCH(Q4,'Юноши '!$C$3:$C$49,0))</f>
        <v>Витебская область</v>
      </c>
    </row>
    <row r="5" spans="1:23" ht="19.5" thickBot="1" x14ac:dyDescent="0.3">
      <c r="A5" s="159">
        <f>'Юноши '!A6</f>
        <v>4</v>
      </c>
      <c r="D5" s="164">
        <f>'Юноши '!V6</f>
        <v>209</v>
      </c>
      <c r="E5" s="17">
        <f t="shared" si="0"/>
        <v>37</v>
      </c>
      <c r="F5" s="160"/>
      <c r="G5" s="160">
        <f t="array" ref="G5">LARGE(IF(I5=$D$2:$D$43,ROW($D$2:$D$43)-ROW($D$1),0),COUNTIF($I$2:$I$43,I5)-COUNTIF($I$1:I4,I5))</f>
        <v>13</v>
      </c>
      <c r="H5" s="160">
        <f t="shared" si="1"/>
        <v>29</v>
      </c>
      <c r="I5" s="160">
        <f t="shared" ref="I5:I43" si="3">LARGE($D$2:$D$43,ROW()-ROW($D$1))</f>
        <v>282</v>
      </c>
      <c r="J5" s="160">
        <v>4</v>
      </c>
      <c r="O5" s="172">
        <v>2</v>
      </c>
      <c r="P5" s="170">
        <f>I3</f>
        <v>293</v>
      </c>
      <c r="Q5" s="170" t="str">
        <f>INDEX('Юноши '!$C$3:$C$49,MATCH(I3,'Юноши '!$V$3:$V$49,0))</f>
        <v>Мартынов Никита</v>
      </c>
      <c r="R5" s="171" t="str">
        <f>INDEX('Юноши '!$B$3:$B$49,MATCH(Q5,'Юноши '!$C$3:$C$49,0))</f>
        <v>Витебская область</v>
      </c>
    </row>
    <row r="6" spans="1:23" ht="19.5" thickBot="1" x14ac:dyDescent="0.3">
      <c r="A6" s="159">
        <f>'Юноши '!A7</f>
        <v>5</v>
      </c>
      <c r="D6" s="164">
        <f>'Юноши '!V7</f>
        <v>234</v>
      </c>
      <c r="E6" s="17">
        <f t="shared" si="0"/>
        <v>21</v>
      </c>
      <c r="F6" s="160"/>
      <c r="G6" s="160">
        <f t="array" ref="G6">LARGE(IF(I6=$D$2:$D$43,ROW($D$2:$D$43)-ROW($D$1),0),COUNTIF($I$2:$I$43,I6)-COUNTIF($I$1:I5,I6))</f>
        <v>40</v>
      </c>
      <c r="H6" s="160">
        <f t="shared" si="1"/>
        <v>89</v>
      </c>
      <c r="I6" s="160">
        <f t="shared" si="3"/>
        <v>276</v>
      </c>
      <c r="J6" s="160">
        <v>5</v>
      </c>
      <c r="O6" s="173">
        <v>3</v>
      </c>
      <c r="P6" s="174">
        <f>I4</f>
        <v>290</v>
      </c>
      <c r="Q6" s="170" t="str">
        <f>INDEX('Юноши '!$C$3:$C$49,MATCH(I4,'Юноши '!$V$3:$V$49,0))</f>
        <v>Самсонов Антон</v>
      </c>
      <c r="R6" s="171" t="str">
        <f>INDEX('Юноши '!$B$3:$B$49,MATCH(Q6,'Юноши '!$C$3:$C$49,0))</f>
        <v>Витебская область</v>
      </c>
    </row>
    <row r="7" spans="1:23" ht="16.5" thickBot="1" x14ac:dyDescent="0.3">
      <c r="A7" s="159">
        <f>'Юноши '!A8</f>
        <v>6</v>
      </c>
      <c r="D7" s="164">
        <f>'Юноши '!V8</f>
        <v>195</v>
      </c>
      <c r="E7" s="17">
        <f t="shared" si="0"/>
        <v>39</v>
      </c>
      <c r="F7" s="160"/>
      <c r="G7" s="160">
        <f t="array" ref="G7">LARGE(IF(I7=$D$2:$D$43,ROW($D$2:$D$43)-ROW($D$1),0),COUNTIF($I$2:$I$43,I7)-COUNTIF($I$1:I6,I7))</f>
        <v>8</v>
      </c>
      <c r="H7" s="160">
        <f t="shared" si="1"/>
        <v>16</v>
      </c>
      <c r="I7" s="160">
        <f t="shared" si="3"/>
        <v>273</v>
      </c>
      <c r="J7" s="160">
        <v>6</v>
      </c>
    </row>
    <row r="8" spans="1:23" ht="16.5" thickBot="1" x14ac:dyDescent="0.3">
      <c r="A8" s="159">
        <f>'Юноши '!A10</f>
        <v>15</v>
      </c>
      <c r="D8" s="164">
        <f>'Юноши '!V10</f>
        <v>226</v>
      </c>
      <c r="E8" s="17">
        <f t="shared" si="0"/>
        <v>31</v>
      </c>
      <c r="F8" s="160"/>
      <c r="G8" s="160">
        <f t="array" ref="G8">LARGE(IF(I8=$D$2:$D$43,ROW($D$2:$D$43)-ROW($D$1),0),COUNTIF($I$2:$I$43,I8)-COUNTIF($I$1:I7,I8))</f>
        <v>25</v>
      </c>
      <c r="H8" s="160">
        <f t="shared" si="1"/>
        <v>57</v>
      </c>
      <c r="I8" s="160">
        <f t="shared" si="3"/>
        <v>269</v>
      </c>
      <c r="J8" s="160">
        <v>7</v>
      </c>
    </row>
    <row r="9" spans="1:23" ht="16.5" thickBot="1" x14ac:dyDescent="0.3">
      <c r="A9" s="159">
        <f>'Юноши '!A11</f>
        <v>16</v>
      </c>
      <c r="D9" s="164">
        <f>'Юноши '!V11</f>
        <v>273</v>
      </c>
      <c r="E9" s="17">
        <f t="shared" si="0"/>
        <v>6</v>
      </c>
      <c r="F9" s="160"/>
      <c r="G9" s="160">
        <f t="array" ref="G9">LARGE(IF(I9=$D$2:$D$43,ROW($D$2:$D$43)-ROW($D$1),0),COUNTIF($I$2:$I$43,I9)-COUNTIF($I$1:I8,I9))</f>
        <v>31</v>
      </c>
      <c r="H9" s="160">
        <f t="shared" si="1"/>
        <v>71</v>
      </c>
      <c r="I9" s="160">
        <f t="shared" si="3"/>
        <v>269</v>
      </c>
      <c r="J9" s="160">
        <v>8</v>
      </c>
    </row>
    <row r="10" spans="1:23" ht="16.5" thickBot="1" x14ac:dyDescent="0.3">
      <c r="A10" s="159">
        <f>'Юноши '!A12</f>
        <v>17</v>
      </c>
      <c r="D10" s="164">
        <f>'Юноши '!V12</f>
        <v>301</v>
      </c>
      <c r="E10" s="17">
        <f t="shared" si="0"/>
        <v>1</v>
      </c>
      <c r="F10" s="160"/>
      <c r="G10" s="160">
        <f t="array" ref="G10">LARGE(IF(I10=$D$2:$D$43,ROW($D$2:$D$43)-ROW($D$1),0),COUNTIF($I$2:$I$43,I10)-COUNTIF($I$1:I9,I10))</f>
        <v>16</v>
      </c>
      <c r="H10" s="160">
        <f t="shared" si="1"/>
        <v>32</v>
      </c>
      <c r="I10" s="160">
        <f t="shared" si="3"/>
        <v>268</v>
      </c>
      <c r="J10" s="160">
        <v>9</v>
      </c>
    </row>
    <row r="11" spans="1:23" ht="16.5" thickBot="1" x14ac:dyDescent="0.3">
      <c r="A11" s="159">
        <f>'Юноши '!A13</f>
        <v>18</v>
      </c>
      <c r="D11" s="164">
        <f>'Юноши '!V13</f>
        <v>293</v>
      </c>
      <c r="E11" s="17">
        <f t="shared" si="0"/>
        <v>2</v>
      </c>
      <c r="F11" s="160"/>
      <c r="G11" s="160">
        <f t="array" ref="G11">LARGE(IF(I11=$D$2:$D$43,ROW($D$2:$D$43)-ROW($D$1),0),COUNTIF($I$2:$I$43,I11)-COUNTIF($I$1:I10,I11))</f>
        <v>26</v>
      </c>
      <c r="H11" s="160">
        <f t="shared" si="1"/>
        <v>58</v>
      </c>
      <c r="I11" s="160">
        <f t="shared" si="3"/>
        <v>265</v>
      </c>
      <c r="J11" s="160">
        <v>10</v>
      </c>
    </row>
    <row r="12" spans="1:23" ht="16.5" thickBot="1" x14ac:dyDescent="0.3">
      <c r="A12" s="159">
        <f>'Юноши '!A14</f>
        <v>19</v>
      </c>
      <c r="D12" s="164">
        <f>'Юноши '!V14</f>
        <v>290</v>
      </c>
      <c r="E12" s="17">
        <f t="shared" si="0"/>
        <v>3</v>
      </c>
      <c r="F12" s="160"/>
      <c r="G12" s="160">
        <f t="array" ref="G12">LARGE(IF(I12=$D$2:$D$43,ROW($D$2:$D$43)-ROW($D$1),0),COUNTIF($I$2:$I$43,I12)-COUNTIF($I$1:I11,I12))</f>
        <v>14</v>
      </c>
      <c r="H12" s="160">
        <f t="shared" si="1"/>
        <v>30</v>
      </c>
      <c r="I12" s="160">
        <f t="shared" si="3"/>
        <v>263</v>
      </c>
      <c r="J12" s="160">
        <v>11</v>
      </c>
    </row>
    <row r="13" spans="1:23" ht="16.5" thickBot="1" x14ac:dyDescent="0.3">
      <c r="A13" s="159">
        <f>'Юноши '!A15</f>
        <v>20</v>
      </c>
      <c r="D13" s="164">
        <f>'Юноши '!V15</f>
        <v>238</v>
      </c>
      <c r="E13" s="17">
        <f t="shared" si="0"/>
        <v>18</v>
      </c>
      <c r="F13" s="160"/>
      <c r="G13" s="160">
        <f t="array" ref="G13">LARGE(IF(I13=$D$2:$D$43,ROW($D$2:$D$43)-ROW($D$1),0),COUNTIF($I$2:$I$43,I13)-COUNTIF($I$1:I12,I13))</f>
        <v>18</v>
      </c>
      <c r="H13" s="160">
        <f t="shared" si="1"/>
        <v>34</v>
      </c>
      <c r="I13" s="160">
        <f t="shared" si="3"/>
        <v>261</v>
      </c>
      <c r="J13" s="160">
        <v>12</v>
      </c>
    </row>
    <row r="14" spans="1:23" ht="16.5" thickBot="1" x14ac:dyDescent="0.3">
      <c r="A14" s="159">
        <f>'Юноши '!A17</f>
        <v>29</v>
      </c>
      <c r="D14" s="164">
        <f>'Юноши '!V17</f>
        <v>282</v>
      </c>
      <c r="E14" s="17">
        <f t="shared" si="0"/>
        <v>4</v>
      </c>
      <c r="F14" s="160"/>
      <c r="G14" s="160">
        <f t="array" ref="G14">LARGE(IF(I14=$D$2:$D$43,ROW($D$2:$D$43)-ROW($D$1),0),COUNTIF($I$2:$I$43,I14)-COUNTIF($I$1:I13,I14))</f>
        <v>15</v>
      </c>
      <c r="H14" s="160">
        <f t="shared" si="1"/>
        <v>31</v>
      </c>
      <c r="I14" s="160">
        <f t="shared" si="3"/>
        <v>259</v>
      </c>
      <c r="J14" s="160">
        <v>13</v>
      </c>
    </row>
    <row r="15" spans="1:23" ht="16.5" thickBot="1" x14ac:dyDescent="0.3">
      <c r="A15" s="159">
        <f>'Юноши '!A18</f>
        <v>30</v>
      </c>
      <c r="D15" s="164">
        <f>'Юноши '!V18</f>
        <v>263</v>
      </c>
      <c r="E15" s="17">
        <f t="shared" si="0"/>
        <v>11</v>
      </c>
      <c r="F15" s="160"/>
      <c r="G15" s="160">
        <f t="array" ref="G15">LARGE(IF(I15=$D$2:$D$43,ROW($D$2:$D$43)-ROW($D$1),0),COUNTIF($I$2:$I$43,I15)-COUNTIF($I$1:I14,I15))</f>
        <v>17</v>
      </c>
      <c r="H15" s="160">
        <f t="shared" si="1"/>
        <v>33</v>
      </c>
      <c r="I15" s="160">
        <f t="shared" si="3"/>
        <v>253</v>
      </c>
      <c r="J15" s="160">
        <v>14</v>
      </c>
    </row>
    <row r="16" spans="1:23" ht="16.5" thickBot="1" x14ac:dyDescent="0.3">
      <c r="A16" s="159">
        <f>'Юноши '!A19</f>
        <v>31</v>
      </c>
      <c r="D16" s="164">
        <f>'Юноши '!V19</f>
        <v>259</v>
      </c>
      <c r="E16" s="17">
        <f t="shared" si="0"/>
        <v>13</v>
      </c>
      <c r="F16" s="160"/>
      <c r="G16" s="160">
        <f t="array" ref="G16">LARGE(IF(I16=$D$2:$D$43,ROW($D$2:$D$43)-ROW($D$1),0),COUNTIF($I$2:$I$43,I16)-COUNTIF($I$1:I15,I16))</f>
        <v>23</v>
      </c>
      <c r="H16" s="160">
        <f t="shared" si="1"/>
        <v>47</v>
      </c>
      <c r="I16" s="160">
        <f t="shared" si="3"/>
        <v>246</v>
      </c>
      <c r="J16" s="160">
        <v>15</v>
      </c>
    </row>
    <row r="17" spans="1:10" ht="16.5" thickBot="1" x14ac:dyDescent="0.3">
      <c r="A17" s="159">
        <f>'Юноши '!A20</f>
        <v>32</v>
      </c>
      <c r="D17" s="164">
        <f>'Юноши '!V20</f>
        <v>268</v>
      </c>
      <c r="E17" s="17">
        <f t="shared" si="0"/>
        <v>9</v>
      </c>
      <c r="F17" s="160"/>
      <c r="G17" s="160">
        <f t="array" ref="G17">LARGE(IF(I17=$D$2:$D$43,ROW($D$2:$D$43)-ROW($D$1),0),COUNTIF($I$2:$I$43,I17)-COUNTIF($I$1:I16,I17))</f>
        <v>3</v>
      </c>
      <c r="H17" s="160">
        <f t="shared" si="1"/>
        <v>3</v>
      </c>
      <c r="I17" s="160">
        <f t="shared" si="3"/>
        <v>241</v>
      </c>
      <c r="J17" s="160">
        <v>16</v>
      </c>
    </row>
    <row r="18" spans="1:10" ht="16.5" thickBot="1" x14ac:dyDescent="0.3">
      <c r="A18" s="159">
        <f>'Юноши '!A21</f>
        <v>33</v>
      </c>
      <c r="D18" s="164">
        <f>'Юноши '!V21</f>
        <v>253</v>
      </c>
      <c r="E18" s="17">
        <f t="shared" si="0"/>
        <v>14</v>
      </c>
      <c r="F18" s="160"/>
      <c r="G18" s="160">
        <f t="array" ref="G18">LARGE(IF(I18=$D$2:$D$43,ROW($D$2:$D$43)-ROW($D$1),0),COUNTIF($I$2:$I$43,I18)-COUNTIF($I$1:I17,I18))</f>
        <v>41</v>
      </c>
      <c r="H18" s="160">
        <f t="shared" si="1"/>
        <v>90</v>
      </c>
      <c r="I18" s="160">
        <f t="shared" si="3"/>
        <v>239</v>
      </c>
      <c r="J18" s="160">
        <v>17</v>
      </c>
    </row>
    <row r="19" spans="1:10" ht="16.5" thickBot="1" x14ac:dyDescent="0.3">
      <c r="A19" s="159">
        <f>'Юноши '!A22</f>
        <v>34</v>
      </c>
      <c r="D19" s="164">
        <f>'Юноши '!V22</f>
        <v>261</v>
      </c>
      <c r="E19" s="17">
        <f t="shared" si="0"/>
        <v>12</v>
      </c>
      <c r="F19" s="160"/>
      <c r="G19" s="160">
        <f t="array" ref="G19">LARGE(IF(I19=$D$2:$D$43,ROW($D$2:$D$43)-ROW($D$1),0),COUNTIF($I$2:$I$43,I19)-COUNTIF($I$1:I18,I19))</f>
        <v>12</v>
      </c>
      <c r="H19" s="160">
        <f t="shared" si="1"/>
        <v>20</v>
      </c>
      <c r="I19" s="160">
        <f t="shared" si="3"/>
        <v>238</v>
      </c>
      <c r="J19" s="160">
        <v>18</v>
      </c>
    </row>
    <row r="20" spans="1:10" ht="16.5" thickBot="1" x14ac:dyDescent="0.3">
      <c r="A20" s="159">
        <f>'Юноши '!A24</f>
        <v>43</v>
      </c>
      <c r="D20" s="164">
        <f>'Юноши '!V24</f>
        <v>203</v>
      </c>
      <c r="E20" s="17">
        <f t="shared" si="0"/>
        <v>38</v>
      </c>
      <c r="F20" s="160"/>
      <c r="G20" s="160">
        <f t="array" ref="G20">LARGE(IF(I20=$D$2:$D$43,ROW($D$2:$D$43)-ROW($D$1),0),COUNTIF($I$2:$I$43,I20)-COUNTIF($I$1:I19,I20))</f>
        <v>33</v>
      </c>
      <c r="H20" s="160">
        <f t="shared" si="1"/>
        <v>73</v>
      </c>
      <c r="I20" s="160">
        <f t="shared" si="3"/>
        <v>238</v>
      </c>
      <c r="J20" s="160">
        <v>19</v>
      </c>
    </row>
    <row r="21" spans="1:10" ht="16.5" thickBot="1" x14ac:dyDescent="0.3">
      <c r="A21" s="159">
        <f>'Юноши '!A25</f>
        <v>44</v>
      </c>
      <c r="D21" s="164">
        <f>'Юноши '!V25</f>
        <v>234</v>
      </c>
      <c r="E21" s="17">
        <f t="shared" si="0"/>
        <v>22</v>
      </c>
      <c r="F21" s="160"/>
      <c r="G21" s="160">
        <f t="array" ref="G21">LARGE(IF(I21=$D$2:$D$43,ROW($D$2:$D$43)-ROW($D$1),0),COUNTIF($I$2:$I$43,I21)-COUNTIF($I$1:I20,I21))</f>
        <v>35</v>
      </c>
      <c r="H21" s="160">
        <f t="shared" si="1"/>
        <v>75</v>
      </c>
      <c r="I21" s="160">
        <f t="shared" si="3"/>
        <v>238</v>
      </c>
      <c r="J21" s="160">
        <v>20</v>
      </c>
    </row>
    <row r="22" spans="1:10" ht="16.5" thickBot="1" x14ac:dyDescent="0.3">
      <c r="A22" s="159">
        <f>'Юноши '!A26</f>
        <v>45</v>
      </c>
      <c r="D22" s="164">
        <f>'Юноши '!V26</f>
        <v>233</v>
      </c>
      <c r="E22" s="17">
        <f t="shared" si="0"/>
        <v>25</v>
      </c>
      <c r="F22" s="160"/>
      <c r="G22" s="160">
        <f t="array" ref="G22">LARGE(IF(I22=$D$2:$D$43,ROW($D$2:$D$43)-ROW($D$1),0),COUNTIF($I$2:$I$43,I22)-COUNTIF($I$1:I21,I22))</f>
        <v>5</v>
      </c>
      <c r="H22" s="160">
        <f t="shared" si="1"/>
        <v>5</v>
      </c>
      <c r="I22" s="160">
        <f t="shared" si="3"/>
        <v>234</v>
      </c>
      <c r="J22" s="160">
        <v>21</v>
      </c>
    </row>
    <row r="23" spans="1:10" ht="16.5" thickBot="1" x14ac:dyDescent="0.3">
      <c r="A23" s="159">
        <f>'Юноши '!A27</f>
        <v>46</v>
      </c>
      <c r="D23" s="164">
        <f>'Юноши '!V27</f>
        <v>223</v>
      </c>
      <c r="E23" s="17">
        <f t="shared" si="0"/>
        <v>33</v>
      </c>
      <c r="F23" s="161"/>
      <c r="G23" s="160">
        <f t="array" ref="G23">LARGE(IF(I23=$D$2:$D$43,ROW($D$2:$D$43)-ROW($D$1),0),COUNTIF($I$2:$I$43,I23)-COUNTIF($I$1:I22,I23))</f>
        <v>20</v>
      </c>
      <c r="H23" s="160">
        <f t="shared" si="1"/>
        <v>44</v>
      </c>
      <c r="I23" s="160">
        <f t="shared" si="3"/>
        <v>234</v>
      </c>
      <c r="J23" s="162">
        <v>22</v>
      </c>
    </row>
    <row r="24" spans="1:10" ht="16.5" thickBot="1" x14ac:dyDescent="0.3">
      <c r="A24" s="159">
        <f>'Юноши '!A28</f>
        <v>47</v>
      </c>
      <c r="D24" s="164">
        <f>'Юноши '!V28</f>
        <v>246</v>
      </c>
      <c r="E24" s="17">
        <f t="shared" si="0"/>
        <v>15</v>
      </c>
      <c r="G24" s="160">
        <f t="array" ref="G24">LARGE(IF(I24=$D$2:$D$43,ROW($D$2:$D$43)-ROW($D$1),0),COUNTIF($I$2:$I$43,I24)-COUNTIF($I$1:I23,I24))</f>
        <v>28</v>
      </c>
      <c r="H24" s="160">
        <f t="shared" si="1"/>
        <v>60</v>
      </c>
      <c r="I24" s="160">
        <f t="shared" si="3"/>
        <v>234</v>
      </c>
      <c r="J24" s="162">
        <v>23</v>
      </c>
    </row>
    <row r="25" spans="1:10" ht="16.5" thickBot="1" x14ac:dyDescent="0.3">
      <c r="A25" s="159">
        <f>'Юноши '!A29</f>
        <v>48</v>
      </c>
      <c r="D25" s="164">
        <f>'Юноши '!V29</f>
        <v>191</v>
      </c>
      <c r="E25" s="17">
        <f t="shared" si="0"/>
        <v>40</v>
      </c>
      <c r="G25" s="160">
        <f t="array" ref="G25">LARGE(IF(I25=$D$2:$D$43,ROW($D$2:$D$43)-ROW($D$1),0),COUNTIF($I$2:$I$43,I25)-COUNTIF($I$1:I24,I25))</f>
        <v>36</v>
      </c>
      <c r="H25" s="160">
        <f t="shared" si="1"/>
        <v>76</v>
      </c>
      <c r="I25" s="160">
        <f t="shared" si="3"/>
        <v>234</v>
      </c>
      <c r="J25" s="162">
        <v>24</v>
      </c>
    </row>
    <row r="26" spans="1:10" ht="16.5" thickBot="1" x14ac:dyDescent="0.3">
      <c r="A26" s="159">
        <f>'Юноши '!A31</f>
        <v>57</v>
      </c>
      <c r="D26" s="164">
        <f>'Юноши '!V31</f>
        <v>269</v>
      </c>
      <c r="E26" s="17">
        <f t="shared" si="0"/>
        <v>7</v>
      </c>
      <c r="G26" s="160">
        <f t="array" ref="G26">LARGE(IF(I26=$D$2:$D$43,ROW($D$2:$D$43)-ROW($D$1),0),COUNTIF($I$2:$I$43,I26)-COUNTIF($I$1:I25,I26))</f>
        <v>21</v>
      </c>
      <c r="H26" s="160">
        <f t="shared" si="1"/>
        <v>45</v>
      </c>
      <c r="I26" s="160">
        <f t="shared" si="3"/>
        <v>233</v>
      </c>
      <c r="J26" s="162">
        <v>25</v>
      </c>
    </row>
    <row r="27" spans="1:10" ht="16.5" thickBot="1" x14ac:dyDescent="0.3">
      <c r="A27" s="159">
        <f>'Юноши '!A32</f>
        <v>58</v>
      </c>
      <c r="D27" s="164">
        <f>'Юноши '!V32</f>
        <v>265</v>
      </c>
      <c r="E27" s="17">
        <f t="shared" si="0"/>
        <v>10</v>
      </c>
      <c r="G27" s="160">
        <f t="array" ref="G27">LARGE(IF(I27=$D$2:$D$43,ROW($D$2:$D$43)-ROW($D$1),0),COUNTIF($I$2:$I$43,I27)-COUNTIF($I$1:I26,I27))</f>
        <v>2</v>
      </c>
      <c r="H27" s="160">
        <f t="shared" si="1"/>
        <v>2</v>
      </c>
      <c r="I27" s="160">
        <f t="shared" si="3"/>
        <v>232</v>
      </c>
      <c r="J27" s="162">
        <v>26</v>
      </c>
    </row>
    <row r="28" spans="1:10" ht="16.5" thickBot="1" x14ac:dyDescent="0.3">
      <c r="A28" s="159">
        <f>'Юноши '!A33</f>
        <v>59</v>
      </c>
      <c r="D28" s="164">
        <f>'Юноши '!V33</f>
        <v>229</v>
      </c>
      <c r="E28" s="17">
        <f t="shared" si="0"/>
        <v>30</v>
      </c>
      <c r="G28" s="160">
        <f t="array" ref="G28">LARGE(IF(I28=$D$2:$D$43,ROW($D$2:$D$43)-ROW($D$1),0),COUNTIF($I$2:$I$43,I28)-COUNTIF($I$1:I27,I28))</f>
        <v>29</v>
      </c>
      <c r="H28" s="160">
        <f t="shared" si="1"/>
        <v>61</v>
      </c>
      <c r="I28" s="160">
        <f t="shared" si="3"/>
        <v>230</v>
      </c>
      <c r="J28" s="162">
        <v>27</v>
      </c>
    </row>
    <row r="29" spans="1:10" ht="16.5" thickBot="1" x14ac:dyDescent="0.3">
      <c r="A29" s="159">
        <f>'Юноши '!A34</f>
        <v>60</v>
      </c>
      <c r="D29" s="164">
        <f>'Юноши '!V34</f>
        <v>234</v>
      </c>
      <c r="E29" s="17">
        <f t="shared" si="0"/>
        <v>23</v>
      </c>
      <c r="G29" s="160">
        <f t="array" ref="G29">LARGE(IF(I29=$D$2:$D$43,ROW($D$2:$D$43)-ROW($D$1),0),COUNTIF($I$2:$I$43,I29)-COUNTIF($I$1:I28,I29))</f>
        <v>39</v>
      </c>
      <c r="H29" s="160">
        <f t="shared" si="1"/>
        <v>88</v>
      </c>
      <c r="I29" s="160">
        <f t="shared" si="3"/>
        <v>230</v>
      </c>
      <c r="J29" s="162">
        <v>28</v>
      </c>
    </row>
    <row r="30" spans="1:10" ht="16.5" thickBot="1" x14ac:dyDescent="0.3">
      <c r="A30" s="159">
        <f>'Юноши '!A35</f>
        <v>61</v>
      </c>
      <c r="D30" s="164">
        <f>'Юноши '!V35</f>
        <v>230</v>
      </c>
      <c r="E30" s="17">
        <f t="shared" si="0"/>
        <v>27</v>
      </c>
      <c r="G30" s="160">
        <f t="array" ref="G30">LARGE(IF(I30=$D$2:$D$43,ROW($D$2:$D$43)-ROW($D$1),0),COUNTIF($I$2:$I$43,I30)-COUNTIF($I$1:I29,I30))</f>
        <v>1</v>
      </c>
      <c r="H30" s="160">
        <f t="shared" si="1"/>
        <v>1</v>
      </c>
      <c r="I30" s="160">
        <f t="shared" si="3"/>
        <v>229</v>
      </c>
      <c r="J30" s="162">
        <v>29</v>
      </c>
    </row>
    <row r="31" spans="1:10" ht="16.5" thickBot="1" x14ac:dyDescent="0.3">
      <c r="A31" s="159">
        <f>'Юноши '!A36</f>
        <v>62</v>
      </c>
      <c r="D31" s="164">
        <f>'Юноши '!V36</f>
        <v>217</v>
      </c>
      <c r="E31" s="17">
        <f t="shared" si="0"/>
        <v>35</v>
      </c>
      <c r="G31" s="160">
        <f t="array" ref="G31">LARGE(IF(I31=$D$2:$D$43,ROW($D$2:$D$43)-ROW($D$1),0),COUNTIF($I$2:$I$43,I31)-COUNTIF($I$1:I30,I31))</f>
        <v>27</v>
      </c>
      <c r="H31" s="160">
        <f t="shared" si="1"/>
        <v>59</v>
      </c>
      <c r="I31" s="160">
        <f t="shared" si="3"/>
        <v>229</v>
      </c>
      <c r="J31" s="162">
        <v>30</v>
      </c>
    </row>
    <row r="32" spans="1:10" ht="16.5" thickBot="1" x14ac:dyDescent="0.3">
      <c r="A32" s="159">
        <f>'Юноши '!A38</f>
        <v>71</v>
      </c>
      <c r="D32" s="164">
        <f>'Юноши '!V38</f>
        <v>269</v>
      </c>
      <c r="E32" s="17">
        <f t="shared" si="0"/>
        <v>8</v>
      </c>
      <c r="G32" s="160">
        <f t="array" ref="G32">LARGE(IF(I32=$D$2:$D$43,ROW($D$2:$D$43)-ROW($D$1),0),COUNTIF($I$2:$I$43,I32)-COUNTIF($I$1:I31,I32))</f>
        <v>7</v>
      </c>
      <c r="H32" s="160">
        <f t="shared" si="1"/>
        <v>15</v>
      </c>
      <c r="I32" s="160">
        <f t="shared" si="3"/>
        <v>226</v>
      </c>
      <c r="J32" s="162">
        <v>31</v>
      </c>
    </row>
    <row r="33" spans="1:10" ht="16.5" thickBot="1" x14ac:dyDescent="0.3">
      <c r="A33" s="159">
        <f>'Юноши '!A39</f>
        <v>72</v>
      </c>
      <c r="D33" s="164">
        <f>'Юноши '!V39</f>
        <v>215</v>
      </c>
      <c r="E33" s="17">
        <f t="shared" si="0"/>
        <v>36</v>
      </c>
      <c r="G33" s="160">
        <f t="array" ref="G33">LARGE(IF(I33=$D$2:$D$43,ROW($D$2:$D$43)-ROW($D$1),0),COUNTIF($I$2:$I$43,I33)-COUNTIF($I$1:I32,I33))</f>
        <v>34</v>
      </c>
      <c r="H33" s="160">
        <f t="shared" si="1"/>
        <v>74</v>
      </c>
      <c r="I33" s="160">
        <f t="shared" si="3"/>
        <v>224</v>
      </c>
      <c r="J33" s="162">
        <v>32</v>
      </c>
    </row>
    <row r="34" spans="1:10" ht="16.5" thickBot="1" x14ac:dyDescent="0.3">
      <c r="A34" s="159">
        <f>'Юноши '!A40</f>
        <v>73</v>
      </c>
      <c r="D34" s="164">
        <f>'Юноши '!V40</f>
        <v>238</v>
      </c>
      <c r="E34" s="17">
        <f t="shared" si="0"/>
        <v>19</v>
      </c>
      <c r="G34" s="160">
        <f t="array" ref="G34">LARGE(IF(I34=$D$2:$D$43,ROW($D$2:$D$43)-ROW($D$1),0),COUNTIF($I$2:$I$43,I34)-COUNTIF($I$1:I33,I34))</f>
        <v>22</v>
      </c>
      <c r="H34" s="160">
        <f t="shared" si="1"/>
        <v>46</v>
      </c>
      <c r="I34" s="160">
        <f t="shared" si="3"/>
        <v>223</v>
      </c>
      <c r="J34" s="162">
        <v>33</v>
      </c>
    </row>
    <row r="35" spans="1:10" ht="16.5" thickBot="1" x14ac:dyDescent="0.3">
      <c r="A35" s="159">
        <f>'Юноши '!A41</f>
        <v>74</v>
      </c>
      <c r="D35" s="164">
        <f>'Юноши '!V41</f>
        <v>224</v>
      </c>
      <c r="E35" s="17">
        <f t="shared" si="0"/>
        <v>32</v>
      </c>
      <c r="G35" s="160">
        <f t="array" ref="G35">LARGE(IF(I35=$D$2:$D$43,ROW($D$2:$D$43)-ROW($D$1),0),COUNTIF($I$2:$I$43,I35)-COUNTIF($I$1:I34,I35))</f>
        <v>38</v>
      </c>
      <c r="H35" s="160">
        <f t="shared" si="1"/>
        <v>86</v>
      </c>
      <c r="I35" s="160">
        <f t="shared" si="3"/>
        <v>220</v>
      </c>
      <c r="J35" s="162">
        <v>34</v>
      </c>
    </row>
    <row r="36" spans="1:10" ht="16.5" thickBot="1" x14ac:dyDescent="0.3">
      <c r="A36" s="159">
        <f>'Юноши '!A42</f>
        <v>75</v>
      </c>
      <c r="D36" s="164">
        <f>'Юноши '!V42</f>
        <v>238</v>
      </c>
      <c r="E36" s="17">
        <f t="shared" si="0"/>
        <v>20</v>
      </c>
      <c r="G36" s="160">
        <f t="array" ref="G36">LARGE(IF(I36=$D$2:$D$43,ROW($D$2:$D$43)-ROW($D$1),0),COUNTIF($I$2:$I$43,I36)-COUNTIF($I$1:I35,I36))</f>
        <v>30</v>
      </c>
      <c r="H36" s="160">
        <f t="shared" si="1"/>
        <v>62</v>
      </c>
      <c r="I36" s="160">
        <f t="shared" si="3"/>
        <v>217</v>
      </c>
      <c r="J36" s="162">
        <v>35</v>
      </c>
    </row>
    <row r="37" spans="1:10" ht="16.5" thickBot="1" x14ac:dyDescent="0.3">
      <c r="A37" s="159">
        <f>'Юноши '!A43</f>
        <v>76</v>
      </c>
      <c r="D37" s="164">
        <f>'Юноши '!V43</f>
        <v>234</v>
      </c>
      <c r="E37" s="17">
        <f t="shared" si="0"/>
        <v>24</v>
      </c>
      <c r="G37" s="160">
        <f t="array" ref="G37">LARGE(IF(I37=$D$2:$D$43,ROW($D$2:$D$43)-ROW($D$1),0),COUNTIF($I$2:$I$43,I37)-COUNTIF($I$1:I36,I37))</f>
        <v>32</v>
      </c>
      <c r="H37" s="160">
        <f t="shared" si="1"/>
        <v>72</v>
      </c>
      <c r="I37" s="160">
        <f t="shared" si="3"/>
        <v>215</v>
      </c>
      <c r="J37" s="162">
        <v>36</v>
      </c>
    </row>
    <row r="38" spans="1:10" ht="16.5" thickBot="1" x14ac:dyDescent="0.3">
      <c r="A38" s="159">
        <f>'Юноши '!A44</f>
        <v>77</v>
      </c>
      <c r="D38" s="164">
        <f>'Юноши '!V44</f>
        <v>0</v>
      </c>
      <c r="E38" s="17" t="str">
        <f t="shared" si="0"/>
        <v/>
      </c>
      <c r="G38" s="160">
        <f t="array" ref="G38">LARGE(IF(I38=$D$2:$D$43,ROW($D$2:$D$43)-ROW($D$1),0),COUNTIF($I$2:$I$43,I38)-COUNTIF($I$1:I37,I38))</f>
        <v>4</v>
      </c>
      <c r="H38" s="160">
        <f t="shared" si="1"/>
        <v>4</v>
      </c>
      <c r="I38" s="160">
        <f t="shared" si="3"/>
        <v>209</v>
      </c>
      <c r="J38" s="162">
        <v>37</v>
      </c>
    </row>
    <row r="39" spans="1:10" ht="16.5" thickBot="1" x14ac:dyDescent="0.3">
      <c r="A39" s="159">
        <f>'Юноши '!A45</f>
        <v>86</v>
      </c>
      <c r="D39" s="164">
        <f>'Юноши '!V45</f>
        <v>220</v>
      </c>
      <c r="E39" s="17">
        <f t="shared" si="0"/>
        <v>34</v>
      </c>
      <c r="G39" s="160">
        <f t="array" ref="G39">LARGE(IF(I39=$D$2:$D$43,ROW($D$2:$D$43)-ROW($D$1),0),COUNTIF($I$2:$I$43,I39)-COUNTIF($I$1:I38,I39))</f>
        <v>19</v>
      </c>
      <c r="H39" s="160">
        <f t="shared" si="1"/>
        <v>43</v>
      </c>
      <c r="I39" s="160">
        <f t="shared" si="3"/>
        <v>203</v>
      </c>
      <c r="J39" s="162">
        <v>38</v>
      </c>
    </row>
    <row r="40" spans="1:10" ht="16.5" thickBot="1" x14ac:dyDescent="0.3">
      <c r="A40" s="159">
        <f>'Юноши '!A46</f>
        <v>88</v>
      </c>
      <c r="D40" s="164">
        <f>'Юноши '!V46</f>
        <v>230</v>
      </c>
      <c r="E40" s="17">
        <f t="shared" si="0"/>
        <v>28</v>
      </c>
      <c r="G40" s="160">
        <f t="array" ref="G40">LARGE(IF(I40=$D$2:$D$43,ROW($D$2:$D$43)-ROW($D$1),0),COUNTIF($I$2:$I$43,I40)-COUNTIF($I$1:I39,I40))</f>
        <v>6</v>
      </c>
      <c r="H40" s="160">
        <f t="shared" si="1"/>
        <v>6</v>
      </c>
      <c r="I40" s="160">
        <f t="shared" si="3"/>
        <v>195</v>
      </c>
      <c r="J40" s="162">
        <v>39</v>
      </c>
    </row>
    <row r="41" spans="1:10" ht="16.5" thickBot="1" x14ac:dyDescent="0.3">
      <c r="A41" s="159">
        <f>'Юноши '!A47</f>
        <v>89</v>
      </c>
      <c r="D41" s="164">
        <f>'Юноши '!V47</f>
        <v>276</v>
      </c>
      <c r="E41" s="17">
        <f t="shared" si="0"/>
        <v>5</v>
      </c>
      <c r="G41" s="160">
        <f t="array" ref="G41">LARGE(IF(I41=$D$2:$D$43,ROW($D$2:$D$43)-ROW($D$1),0),COUNTIF($I$2:$I$43,I41)-COUNTIF($I$1:I40,I41))</f>
        <v>24</v>
      </c>
      <c r="H41" s="160">
        <f t="shared" si="1"/>
        <v>48</v>
      </c>
      <c r="I41" s="160">
        <f t="shared" si="3"/>
        <v>191</v>
      </c>
      <c r="J41" s="162">
        <v>40</v>
      </c>
    </row>
    <row r="42" spans="1:10" ht="16.5" thickBot="1" x14ac:dyDescent="0.3">
      <c r="A42" s="159">
        <f>'Юноши '!A48</f>
        <v>90</v>
      </c>
      <c r="D42" s="164">
        <f>'Юноши '!V48</f>
        <v>239</v>
      </c>
      <c r="E42" s="17">
        <f t="shared" si="0"/>
        <v>17</v>
      </c>
      <c r="G42" s="160">
        <f t="array" ref="G42">LARGE(IF(I42=$D$2:$D$43,ROW($D$2:$D$43)-ROW($D$1),0),COUNTIF($I$2:$I$43,I42)-COUNTIF($I$1:I41,I42))</f>
        <v>37</v>
      </c>
      <c r="H42" s="160">
        <f t="shared" si="1"/>
        <v>77</v>
      </c>
      <c r="I42" s="160">
        <f t="shared" si="3"/>
        <v>0</v>
      </c>
      <c r="J42" s="162">
        <v>41</v>
      </c>
    </row>
    <row r="43" spans="1:10" ht="16.5" thickBot="1" x14ac:dyDescent="0.3">
      <c r="A43" s="159">
        <f>'Юноши '!A49</f>
        <v>91</v>
      </c>
      <c r="D43" s="164">
        <f>'Юноши '!V49</f>
        <v>0</v>
      </c>
      <c r="E43" s="17" t="str">
        <f t="shared" si="0"/>
        <v/>
      </c>
      <c r="G43" s="160">
        <f t="array" ref="G43">LARGE(IF(I43=$D$2:$D$43,ROW($D$2:$D$43)-ROW($D$1),0),COUNTIF($I$2:$I$43,I43)-COUNTIF($I$1:I42,I43))</f>
        <v>42</v>
      </c>
      <c r="H43" s="160">
        <f t="shared" si="1"/>
        <v>91</v>
      </c>
      <c r="I43" s="160">
        <f t="shared" si="3"/>
        <v>0</v>
      </c>
      <c r="J43" s="162">
        <v>42</v>
      </c>
    </row>
  </sheetData>
  <mergeCells count="2">
    <mergeCell ref="O1:R1"/>
    <mergeCell ref="O2:R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view="pageBreakPreview" zoomScale="55" zoomScaleNormal="55" zoomScaleSheetLayoutView="55" workbookViewId="0">
      <pane ySplit="3" topLeftCell="A22" activePane="bottomLeft" state="frozen"/>
      <selection pane="bottomLeft" activeCell="N17" sqref="N17"/>
    </sheetView>
  </sheetViews>
  <sheetFormatPr defaultRowHeight="15" x14ac:dyDescent="0.25"/>
  <cols>
    <col min="1" max="1" width="28.28515625" customWidth="1"/>
    <col min="2" max="2" width="31.5703125" customWidth="1"/>
    <col min="3" max="3" width="13" hidden="1" customWidth="1"/>
    <col min="7" max="7" width="15" style="221" customWidth="1"/>
    <col min="9" max="9" width="15.140625" customWidth="1"/>
    <col min="11" max="11" width="15.42578125" hidden="1" customWidth="1"/>
    <col min="12" max="12" width="0" hidden="1" customWidth="1"/>
    <col min="13" max="13" width="14.28515625" customWidth="1"/>
    <col min="15" max="15" width="14" customWidth="1"/>
    <col min="17" max="17" width="13" customWidth="1"/>
    <col min="19" max="19" width="13.85546875" customWidth="1"/>
    <col min="20" max="20" width="12.140625" bestFit="1" customWidth="1"/>
    <col min="21" max="21" width="12.28515625" customWidth="1"/>
    <col min="22" max="22" width="0" hidden="1" customWidth="1"/>
    <col min="23" max="23" width="11.28515625" hidden="1" customWidth="1"/>
    <col min="24" max="24" width="0" hidden="1" customWidth="1"/>
    <col min="25" max="25" width="10.140625" hidden="1" customWidth="1"/>
    <col min="26" max="26" width="0" hidden="1" customWidth="1"/>
    <col min="30" max="30" width="18.28515625" hidden="1" customWidth="1"/>
    <col min="31" max="31" width="0" hidden="1" customWidth="1"/>
  </cols>
  <sheetData>
    <row r="1" spans="1:31" ht="49.5" customHeight="1" thickBot="1" x14ac:dyDescent="0.35">
      <c r="A1" s="725" t="s">
        <v>218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  <c r="T1" s="725"/>
      <c r="U1" s="725"/>
      <c r="V1" s="725"/>
      <c r="W1" s="725"/>
      <c r="X1" s="725"/>
      <c r="Y1" s="725"/>
      <c r="Z1" s="725"/>
      <c r="AA1" s="725"/>
      <c r="AB1" s="725"/>
      <c r="AC1" s="725"/>
      <c r="AD1" t="s">
        <v>219</v>
      </c>
    </row>
    <row r="2" spans="1:31" ht="46.5" customHeight="1" x14ac:dyDescent="0.25">
      <c r="A2" s="726" t="s">
        <v>4</v>
      </c>
      <c r="B2" s="728" t="s">
        <v>17</v>
      </c>
      <c r="C2" s="730" t="s">
        <v>23</v>
      </c>
      <c r="D2" s="730" t="s">
        <v>1</v>
      </c>
      <c r="E2" s="732" t="s">
        <v>93</v>
      </c>
      <c r="F2" s="730" t="s">
        <v>3</v>
      </c>
      <c r="G2" s="718" t="s">
        <v>5</v>
      </c>
      <c r="H2" s="719"/>
      <c r="I2" s="712" t="s">
        <v>88</v>
      </c>
      <c r="J2" s="713"/>
      <c r="K2" s="714" t="s">
        <v>27</v>
      </c>
      <c r="L2" s="715"/>
      <c r="M2" s="712" t="s">
        <v>181</v>
      </c>
      <c r="N2" s="713"/>
      <c r="O2" s="714" t="s">
        <v>9</v>
      </c>
      <c r="P2" s="715"/>
      <c r="Q2" s="712" t="s">
        <v>10</v>
      </c>
      <c r="R2" s="713"/>
      <c r="S2" s="712" t="s">
        <v>11</v>
      </c>
      <c r="T2" s="713"/>
      <c r="U2" s="716" t="s">
        <v>12</v>
      </c>
      <c r="V2" s="717"/>
      <c r="W2" s="718" t="s">
        <v>13</v>
      </c>
      <c r="X2" s="719"/>
      <c r="Y2" s="720" t="s">
        <v>14</v>
      </c>
      <c r="Z2" s="719"/>
      <c r="AA2" s="478"/>
      <c r="AB2" s="721" t="s">
        <v>193</v>
      </c>
      <c r="AC2" s="722"/>
    </row>
    <row r="3" spans="1:31" ht="60.75" x14ac:dyDescent="0.25">
      <c r="A3" s="727"/>
      <c r="B3" s="729"/>
      <c r="C3" s="731"/>
      <c r="D3" s="731"/>
      <c r="E3" s="733"/>
      <c r="F3" s="731"/>
      <c r="G3" s="222" t="s">
        <v>25</v>
      </c>
      <c r="H3" s="223" t="s">
        <v>26</v>
      </c>
      <c r="I3" s="224" t="s">
        <v>25</v>
      </c>
      <c r="J3" s="225" t="s">
        <v>26</v>
      </c>
      <c r="K3" s="226" t="s">
        <v>25</v>
      </c>
      <c r="L3" s="223" t="s">
        <v>26</v>
      </c>
      <c r="M3" s="224" t="s">
        <v>25</v>
      </c>
      <c r="N3" s="225" t="s">
        <v>26</v>
      </c>
      <c r="O3" s="226" t="s">
        <v>25</v>
      </c>
      <c r="P3" s="223" t="s">
        <v>26</v>
      </c>
      <c r="Q3" s="224" t="s">
        <v>25</v>
      </c>
      <c r="R3" s="225" t="s">
        <v>26</v>
      </c>
      <c r="S3" s="224" t="s">
        <v>25</v>
      </c>
      <c r="T3" s="225" t="s">
        <v>26</v>
      </c>
      <c r="U3" s="224" t="s">
        <v>19</v>
      </c>
      <c r="V3" s="227" t="s">
        <v>20</v>
      </c>
      <c r="W3" s="224" t="s">
        <v>19</v>
      </c>
      <c r="X3" s="227" t="s">
        <v>20</v>
      </c>
      <c r="Y3" s="224" t="s">
        <v>19</v>
      </c>
      <c r="Z3" s="244" t="s">
        <v>20</v>
      </c>
      <c r="AA3" s="479"/>
      <c r="AB3" s="723"/>
      <c r="AC3" s="724"/>
    </row>
    <row r="4" spans="1:31" ht="15" customHeight="1" x14ac:dyDescent="0.25">
      <c r="A4" s="707" t="s">
        <v>185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9"/>
    </row>
    <row r="5" spans="1:31" ht="15.75" customHeight="1" thickBot="1" x14ac:dyDescent="0.3">
      <c r="A5" s="707"/>
      <c r="B5" s="708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08"/>
      <c r="AA5" s="708"/>
      <c r="AB5" s="708"/>
      <c r="AC5" s="709"/>
    </row>
    <row r="6" spans="1:31" ht="21.75" thickBot="1" x14ac:dyDescent="0.4">
      <c r="A6" s="228" t="str">
        <f>IF(ISBLANK('Сводный отчет'!B4),"",'Сводный отчет'!B4)</f>
        <v>Брестская область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 t="e">
        <f>'ЛЗ Девушки'!#REF!</f>
        <v>#REF!</v>
      </c>
      <c r="U6" s="228">
        <f>IF(ISBLANK('Сводный отчет'!U4),"",'Сводный отчет'!U4)</f>
        <v>229</v>
      </c>
      <c r="V6" s="232">
        <f>IF(ISBLANK('Сводный отчет'!V4),"",'Сводный отчет'!V4)</f>
        <v>29</v>
      </c>
      <c r="W6" s="232">
        <f>IF(ISBLANK('Сводный отчет'!W4),"",'Сводный отчет'!W4)</f>
        <v>1340</v>
      </c>
      <c r="X6" s="232" t="str">
        <f>IF(ISBLANK('Сводный отчет'!X4),"",'Сводный отчет'!X4)</f>
        <v/>
      </c>
      <c r="Y6" s="232">
        <f>IF(ISBLANK('Сводный отчет'!Y4),"",'Сводный отчет'!Y4)</f>
        <v>2880</v>
      </c>
      <c r="Z6" s="232">
        <f>IF(ISBLANK('Сводный отчет'!Z4),"",'Сводный отчет'!Z4)</f>
        <v>3</v>
      </c>
      <c r="AA6" s="232" t="e">
        <f>T6+U6</f>
        <v>#REF!</v>
      </c>
      <c r="AB6" s="710" t="str">
        <f>IFERROR(_xlfn.RANK.EQ(AA6,$AA$6:$AA$11,0),"")</f>
        <v/>
      </c>
      <c r="AC6" s="711"/>
      <c r="AD6" t="str">
        <f>IFERROR(IF(F6="М",INDEX('Юноши '!$W$3:$W$49,MATCH(B6,'Юноши '!$C$3:$C$49,0)),""),"")</f>
        <v/>
      </c>
      <c r="AE6" t="str">
        <f>IFERROR(IF(F6="М",INDEX('Юноши '!$X$3:$X$44,MATCH(B6,'Юноши '!$C$3:$C$49,0)),""),"")</f>
        <v/>
      </c>
    </row>
    <row r="7" spans="1:31" ht="21.75" thickBot="1" x14ac:dyDescent="0.4">
      <c r="A7" s="477" t="str">
        <f>'Сводный отчет'!B18</f>
        <v>Витебская область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28" t="e">
        <f>'ЛЗ Девушки'!#REF!</f>
        <v>#REF!</v>
      </c>
      <c r="U7" s="233">
        <f>'Сводный отчет'!U18</f>
        <v>226</v>
      </c>
      <c r="V7" s="237">
        <f>IF(ISBLANK('Сводный отчет'!V18),"",'Сводный отчет'!V18)</f>
        <v>31</v>
      </c>
      <c r="W7" s="237">
        <f>IF(ISBLANK('Сводный отчет'!W18),"",'Сводный отчет'!W18)</f>
        <v>1621</v>
      </c>
      <c r="X7" s="237" t="str">
        <f>IF(ISBLANK('Сводный отчет'!X18),"",'Сводный отчет'!X18)</f>
        <v/>
      </c>
      <c r="Y7" s="237">
        <f>IF(ISBLANK('Сводный отчет'!Y18),"",'Сводный отчет'!Y18)</f>
        <v>3130</v>
      </c>
      <c r="Z7" s="237">
        <f>IF(ISBLANK('Сводный отчет'!Z18),"",'Сводный отчет'!Z18)</f>
        <v>2</v>
      </c>
      <c r="AA7" s="232" t="e">
        <f t="shared" ref="AA7:AA11" si="0">T7+U7</f>
        <v>#REF!</v>
      </c>
      <c r="AB7" s="710" t="str">
        <f t="shared" ref="AB7:AB11" si="1">IFERROR(_xlfn.RANK.EQ(AA7,$AA$6:$AA$11,0),"")</f>
        <v/>
      </c>
      <c r="AC7" s="711"/>
      <c r="AD7" t="str">
        <f>IFERROR(IF(F7="М",INDEX('Юноши '!$W$3:$W$49,MATCH(B7,'Юноши '!$C$3:$C$49,0)),""),"")</f>
        <v/>
      </c>
      <c r="AE7" t="str">
        <f>IFERROR(IF(F7="М",INDEX('Юноши '!$X$3:$X$44,MATCH(B7,'Юноши '!$C$3:$C$49,0)),""),"")</f>
        <v/>
      </c>
    </row>
    <row r="8" spans="1:31" ht="21.75" thickBot="1" x14ac:dyDescent="0.4">
      <c r="A8" s="477" t="str">
        <f>'Сводный отчет'!B32</f>
        <v>Гомельская область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28" t="e">
        <f>'ЛЗ Девушки'!#REF!</f>
        <v>#REF!</v>
      </c>
      <c r="U8" s="233">
        <f>'Сводный отчет'!U32</f>
        <v>282</v>
      </c>
      <c r="V8" s="237"/>
      <c r="W8" s="237"/>
      <c r="X8" s="237"/>
      <c r="Y8" s="237"/>
      <c r="Z8" s="237"/>
      <c r="AA8" s="232" t="e">
        <f t="shared" si="0"/>
        <v>#REF!</v>
      </c>
      <c r="AB8" s="710" t="str">
        <f t="shared" si="1"/>
        <v/>
      </c>
      <c r="AC8" s="711"/>
      <c r="AD8" t="str">
        <f>IFERROR(IF(F8="М",INDEX('Юноши '!$W$3:$W$49,MATCH(B8,'Юноши '!$C$3:$C$49,0)),""),"")</f>
        <v/>
      </c>
      <c r="AE8" t="str">
        <f>IFERROR(IF(F8="М",INDEX('Юноши '!$X$3:$X$44,MATCH(B8,'Юноши '!$C$3:$C$49,0)),""),"")</f>
        <v/>
      </c>
    </row>
    <row r="9" spans="1:31" ht="21.75" thickBot="1" x14ac:dyDescent="0.4">
      <c r="A9" s="477" t="str">
        <f>'Сводный отчет'!B46</f>
        <v>Гродненская область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28" t="e">
        <f>'ЛЗ Девушки'!#REF!</f>
        <v>#REF!</v>
      </c>
      <c r="U9" s="233">
        <f>'Сводный отчет'!U46</f>
        <v>203</v>
      </c>
      <c r="V9" s="237"/>
      <c r="W9" s="237"/>
      <c r="X9" s="237"/>
      <c r="Y9" s="237"/>
      <c r="Z9" s="237"/>
      <c r="AA9" s="232" t="e">
        <f t="shared" si="0"/>
        <v>#REF!</v>
      </c>
      <c r="AB9" s="710" t="str">
        <f t="shared" si="1"/>
        <v/>
      </c>
      <c r="AC9" s="711"/>
      <c r="AD9" t="str">
        <f>IFERROR(IF(F9="М",INDEX('Юноши '!$W$3:$W$49,MATCH(B9,'Юноши '!$C$3:$C$49,0)),""),"")</f>
        <v/>
      </c>
      <c r="AE9" t="str">
        <f>IFERROR(IF(F9="М",INDEX('Юноши '!$X$3:$X$44,MATCH(B9,'Юноши '!$C$3:$C$49,0)),""),"")</f>
        <v/>
      </c>
    </row>
    <row r="10" spans="1:31" ht="21.75" thickBot="1" x14ac:dyDescent="0.4">
      <c r="A10" s="477" t="str">
        <f>'Сводный отчет'!B60</f>
        <v>Могилевская Область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28" t="e">
        <f>'ЛЗ Девушки'!#REF!</f>
        <v>#REF!</v>
      </c>
      <c r="U10" s="233">
        <f>'Сводный отчет'!U60</f>
        <v>269</v>
      </c>
      <c r="V10" s="238"/>
      <c r="W10" s="238"/>
      <c r="X10" s="238"/>
      <c r="Y10" s="238"/>
      <c r="Z10" s="238"/>
      <c r="AA10" s="232" t="e">
        <f t="shared" si="0"/>
        <v>#REF!</v>
      </c>
      <c r="AB10" s="710" t="str">
        <f t="shared" si="1"/>
        <v/>
      </c>
      <c r="AC10" s="711"/>
      <c r="AD10" t="str">
        <f>IFERROR(IF(F10="М",INDEX('Юноши '!$W$3:$W$49,MATCH(B10,'Юноши '!$C$3:$C$49,0)),""),"")</f>
        <v/>
      </c>
      <c r="AE10" t="str">
        <f>IFERROR(IF(F10="М",INDEX('Юноши '!$X$3:$X$44,MATCH(B10,'Юноши '!$C$3:$C$49,0)),""),"")</f>
        <v/>
      </c>
    </row>
    <row r="11" spans="1:31" ht="21.75" thickBot="1" x14ac:dyDescent="0.4">
      <c r="A11" s="477" t="str">
        <f>'Сводный отчет'!B74</f>
        <v>Минская область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28">
        <f>'ЛЗ Девушки'!R21</f>
        <v>299</v>
      </c>
      <c r="U11" s="233">
        <f>'Сводный отчет'!U74</f>
        <v>269</v>
      </c>
      <c r="V11" s="238"/>
      <c r="W11" s="238"/>
      <c r="X11" s="238"/>
      <c r="Y11" s="238"/>
      <c r="Z11" s="238"/>
      <c r="AA11" s="232">
        <f t="shared" si="0"/>
        <v>568</v>
      </c>
      <c r="AB11" s="710" t="str">
        <f t="shared" si="1"/>
        <v/>
      </c>
      <c r="AC11" s="711"/>
      <c r="AD11" t="str">
        <f>IFERROR(IF(F11="М",INDEX('Юноши '!$W$3:$W$49,MATCH(B11,'Юноши '!$C$3:$C$49,0)),""),"")</f>
        <v/>
      </c>
      <c r="AE11" t="str">
        <f>IFERROR(IF(F11="М",INDEX('Юноши '!$X$3:$X$44,MATCH(B11,'Юноши '!$C$3:$C$49,0)),""),"")</f>
        <v/>
      </c>
    </row>
    <row r="12" spans="1:31" ht="20.25" customHeight="1" x14ac:dyDescent="0.25">
      <c r="A12" s="707" t="s">
        <v>186</v>
      </c>
      <c r="B12" s="708"/>
      <c r="C12" s="708"/>
      <c r="D12" s="708"/>
      <c r="E12" s="708"/>
      <c r="F12" s="708"/>
      <c r="G12" s="708"/>
      <c r="H12" s="708"/>
      <c r="I12" s="708"/>
      <c r="J12" s="708"/>
      <c r="K12" s="708"/>
      <c r="L12" s="708"/>
      <c r="M12" s="708"/>
      <c r="N12" s="708"/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708"/>
      <c r="AA12" s="708"/>
      <c r="AB12" s="708"/>
      <c r="AC12" s="709"/>
      <c r="AD12" t="str">
        <f>IFERROR(IF(F12="М",INDEX('Юноши '!$W$3:$W$49,MATCH(B12,'Юноши '!$C$3:$C$49,0)),""),"")</f>
        <v/>
      </c>
      <c r="AE12" t="str">
        <f>IFERROR(IF(F12="М",INDEX('Юноши '!$X$3:$X$44,MATCH(B12,'Юноши '!$C$3:$C$49,0)),""),"")</f>
        <v/>
      </c>
    </row>
    <row r="13" spans="1:31" ht="15.75" thickBot="1" x14ac:dyDescent="0.3">
      <c r="A13" s="707"/>
      <c r="B13" s="708"/>
      <c r="C13" s="708"/>
      <c r="D13" s="708"/>
      <c r="E13" s="708"/>
      <c r="F13" s="708"/>
      <c r="G13" s="708"/>
      <c r="H13" s="708"/>
      <c r="I13" s="708"/>
      <c r="J13" s="708"/>
      <c r="K13" s="708"/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08"/>
      <c r="AA13" s="708"/>
      <c r="AB13" s="708"/>
      <c r="AC13" s="709"/>
      <c r="AD13" t="str">
        <f>IFERROR(IF(F13="М",INDEX('Юноши '!$W$3:$W$49,MATCH(B13,'Юноши '!$C$3:$C$49,0)),""),"")</f>
        <v/>
      </c>
      <c r="AE13" t="str">
        <f>IFERROR(IF(F13="М",INDEX('Юноши '!$X$3:$X$44,MATCH(B13,'Юноши '!$C$3:$C$49,0)),""),"")</f>
        <v/>
      </c>
    </row>
    <row r="14" spans="1:31" ht="21.75" thickBot="1" x14ac:dyDescent="0.4">
      <c r="A14" s="228" t="str">
        <f>IF(ISBLANK('Сводный отчет'!B5),"",'Сводный отчет'!B5)</f>
        <v>Брестская область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 t="e">
        <f>'ЛЗ Девушки'!#REF!</f>
        <v>#REF!</v>
      </c>
      <c r="U14" s="228">
        <f>IF(ISBLANK('Сводный отчет'!U5),"",'Сводный отчет'!U5)</f>
        <v>232</v>
      </c>
      <c r="V14" s="237"/>
      <c r="W14" s="237"/>
      <c r="X14" s="237"/>
      <c r="Y14" s="237"/>
      <c r="Z14" s="237"/>
      <c r="AA14" s="237" t="e">
        <f>T14+U14</f>
        <v>#REF!</v>
      </c>
      <c r="AB14" s="710" t="str">
        <f>IFERROR(_xlfn.RANK.EQ(AA14,$AA$14:$AA$19,0),"")</f>
        <v/>
      </c>
      <c r="AC14" s="711"/>
      <c r="AD14" t="str">
        <f>IFERROR(IF(F14="М",INDEX('Юноши '!$W$3:$W$49,MATCH(B14,'Юноши '!$C$3:$C$49,0)),""),"")</f>
        <v/>
      </c>
      <c r="AE14" t="str">
        <f>IFERROR(IF(F14="М",INDEX('Юноши '!$X$3:$X$44,MATCH(B14,'Юноши '!$C$3:$C$49,0)),""),"")</f>
        <v/>
      </c>
    </row>
    <row r="15" spans="1:31" ht="21.75" thickBot="1" x14ac:dyDescent="0.4">
      <c r="A15" s="233" t="str">
        <f>IF(ISBLANK('Сводный отчет'!B19),"",'Сводный отчет'!B19)</f>
        <v>Витебская область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28" t="e">
        <f>'ЛЗ Девушки'!#REF!</f>
        <v>#REF!</v>
      </c>
      <c r="U15" s="233">
        <f>IF(ISBLANK('Сводный отчет'!U19),"",'Сводный отчет'!U19)</f>
        <v>273</v>
      </c>
      <c r="V15" s="237"/>
      <c r="W15" s="237"/>
      <c r="X15" s="237"/>
      <c r="Y15" s="237"/>
      <c r="Z15" s="237"/>
      <c r="AA15" s="237" t="e">
        <f t="shared" ref="AA15:AA19" si="2">T15+U15</f>
        <v>#REF!</v>
      </c>
      <c r="AB15" s="710" t="str">
        <f t="shared" ref="AB15:AB19" si="3">IFERROR(_xlfn.RANK.EQ(AA15,$AA$14:$AA$19,0),"")</f>
        <v/>
      </c>
      <c r="AC15" s="711"/>
      <c r="AD15" t="str">
        <f>IFERROR(IF(F15="М",INDEX('Юноши '!$W$3:$W$49,MATCH(B15,'Юноши '!$C$3:$C$49,0)),""),"")</f>
        <v/>
      </c>
      <c r="AE15" t="str">
        <f>IFERROR(IF(F15="М",INDEX('Юноши '!$X$3:$X$44,MATCH(B15,'Юноши '!$C$3:$C$49,0)),""),"")</f>
        <v/>
      </c>
    </row>
    <row r="16" spans="1:31" ht="21.75" thickBot="1" x14ac:dyDescent="0.4">
      <c r="A16" s="233" t="str">
        <f>IF(ISBLANK('Сводный отчет'!B33),"",'Сводный отчет'!B33)</f>
        <v>Гомельская область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28" t="e">
        <f>'ЛЗ Девушки'!#REF!</f>
        <v>#REF!</v>
      </c>
      <c r="U16" s="233">
        <f>IF(ISBLANK('Сводный отчет'!U33),"",'Сводный отчет'!U33)</f>
        <v>263</v>
      </c>
      <c r="V16" s="237"/>
      <c r="W16" s="237"/>
      <c r="X16" s="237"/>
      <c r="Y16" s="237"/>
      <c r="Z16" s="237"/>
      <c r="AA16" s="237" t="e">
        <f t="shared" si="2"/>
        <v>#REF!</v>
      </c>
      <c r="AB16" s="710" t="str">
        <f t="shared" si="3"/>
        <v/>
      </c>
      <c r="AC16" s="711"/>
      <c r="AD16" t="str">
        <f>IFERROR(IF(F16="М",INDEX('Юноши '!$W$3:$W$49,MATCH(B16,'Юноши '!$C$3:$C$49,0)),""),"")</f>
        <v/>
      </c>
      <c r="AE16" t="str">
        <f>IFERROR(IF(F16="М",INDEX('Юноши '!$X$3:$X$44,MATCH(B16,'Юноши '!$C$3:$C$49,0)),""),"")</f>
        <v/>
      </c>
    </row>
    <row r="17" spans="1:31" ht="21.75" thickBot="1" x14ac:dyDescent="0.4">
      <c r="A17" s="233" t="str">
        <f>IF(ISBLANK('Сводный отчет'!B46),"",'Сводный отчет'!B47)</f>
        <v>Гродненская область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28" t="e">
        <f>'ЛЗ Девушки'!#REF!</f>
        <v>#REF!</v>
      </c>
      <c r="U17" s="233">
        <f>IF(ISBLANK('Сводный отчет'!U46),"",'Сводный отчет'!U47)</f>
        <v>234</v>
      </c>
      <c r="V17" s="237"/>
      <c r="W17" s="237"/>
      <c r="X17" s="237"/>
      <c r="Y17" s="237"/>
      <c r="Z17" s="237"/>
      <c r="AA17" s="237" t="e">
        <f t="shared" si="2"/>
        <v>#REF!</v>
      </c>
      <c r="AB17" s="710" t="str">
        <f t="shared" si="3"/>
        <v/>
      </c>
      <c r="AC17" s="711"/>
      <c r="AD17" t="str">
        <f>IFERROR(IF(F17="М",INDEX('Юноши '!$W$3:$W$49,MATCH(B17,'Юноши '!$C$3:$C$49,0)),""),"")</f>
        <v/>
      </c>
      <c r="AE17" t="str">
        <f>IFERROR(IF(F17="М",INDEX('Юноши '!$X$3:$X$44,MATCH(B17,'Юноши '!$C$3:$C$49,0)),""),"")</f>
        <v/>
      </c>
    </row>
    <row r="18" spans="1:31" ht="21.75" thickBot="1" x14ac:dyDescent="0.4">
      <c r="A18" s="233" t="str">
        <f>IF(ISBLANK('Сводный отчет'!B61),"",'Сводный отчет'!B61)</f>
        <v>Могилевская Область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28" t="e">
        <f>'ЛЗ Девушки'!#REF!</f>
        <v>#REF!</v>
      </c>
      <c r="U18" s="233">
        <f>IF(ISBLANK('Сводный отчет'!U61),"",'Сводный отчет'!U61)</f>
        <v>265</v>
      </c>
      <c r="V18" s="237"/>
      <c r="W18" s="237"/>
      <c r="X18" s="237"/>
      <c r="Y18" s="237"/>
      <c r="Z18" s="237"/>
      <c r="AA18" s="237" t="e">
        <f t="shared" si="2"/>
        <v>#REF!</v>
      </c>
      <c r="AB18" s="710" t="str">
        <f t="shared" si="3"/>
        <v/>
      </c>
      <c r="AC18" s="711"/>
      <c r="AD18" t="str">
        <f>IFERROR(IF(F18="М",INDEX('Юноши '!$W$3:$W$49,MATCH(B18,'Юноши '!$C$3:$C$49,0)),""),"")</f>
        <v/>
      </c>
      <c r="AE18" t="str">
        <f>IFERROR(IF(F18="М",INDEX('Юноши '!$X$3:$X$44,MATCH(B18,'Юноши '!$C$3:$C$49,0)),""),"")</f>
        <v/>
      </c>
    </row>
    <row r="19" spans="1:31" ht="21" x14ac:dyDescent="0.35">
      <c r="A19" s="233" t="str">
        <f>IF(ISBLANK('Сводный отчет'!B75),"",'Сводный отчет'!B75)</f>
        <v>Минская область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28" t="e">
        <f>'ЛЗ Девушки'!#REF!</f>
        <v>#REF!</v>
      </c>
      <c r="U19" s="233">
        <f>IF(ISBLANK('Сводный отчет'!U75),"",'Сводный отчет'!U75)</f>
        <v>215</v>
      </c>
      <c r="V19" s="237"/>
      <c r="W19" s="237"/>
      <c r="X19" s="237"/>
      <c r="Y19" s="237"/>
      <c r="Z19" s="237"/>
      <c r="AA19" s="237" t="e">
        <f t="shared" si="2"/>
        <v>#REF!</v>
      </c>
      <c r="AB19" s="710" t="str">
        <f t="shared" si="3"/>
        <v/>
      </c>
      <c r="AC19" s="711"/>
      <c r="AD19" t="str">
        <f>IFERROR(IF(F19="М",INDEX('Юноши '!$W$3:$W$49,MATCH(B19,'Юноши '!$C$3:$C$49,0)),""),"")</f>
        <v/>
      </c>
      <c r="AE19" t="str">
        <f>IFERROR(IF(F19="М",INDEX('Юноши '!$X$3:$X$44,MATCH(B19,'Юноши '!$C$3:$C$49,0)),""),"")</f>
        <v/>
      </c>
    </row>
    <row r="20" spans="1:31" ht="20.25" customHeight="1" x14ac:dyDescent="0.25">
      <c r="A20" s="707" t="s">
        <v>187</v>
      </c>
      <c r="B20" s="708"/>
      <c r="C20" s="708"/>
      <c r="D20" s="708"/>
      <c r="E20" s="708"/>
      <c r="F20" s="708"/>
      <c r="G20" s="708"/>
      <c r="H20" s="708"/>
      <c r="I20" s="708"/>
      <c r="J20" s="708"/>
      <c r="K20" s="708"/>
      <c r="L20" s="708"/>
      <c r="M20" s="708"/>
      <c r="N20" s="708"/>
      <c r="O20" s="708"/>
      <c r="P20" s="708"/>
      <c r="Q20" s="708"/>
      <c r="R20" s="708"/>
      <c r="S20" s="708"/>
      <c r="T20" s="708"/>
      <c r="U20" s="708"/>
      <c r="V20" s="708"/>
      <c r="W20" s="708"/>
      <c r="X20" s="708"/>
      <c r="Y20" s="708"/>
      <c r="Z20" s="708"/>
      <c r="AA20" s="708"/>
      <c r="AB20" s="708"/>
      <c r="AC20" s="709"/>
      <c r="AD20" t="str">
        <f>IFERROR(IF(F20="М",INDEX('Юноши '!$W$3:$W$49,MATCH(B20,'Юноши '!$C$3:$C$49,0)),""),"")</f>
        <v/>
      </c>
      <c r="AE20" t="str">
        <f>IFERROR(IF(F20="М",INDEX('Юноши '!$X$3:$X$44,MATCH(B20,'Юноши '!$C$3:$C$49,0)),""),"")</f>
        <v/>
      </c>
    </row>
    <row r="21" spans="1:31" ht="15.75" thickBot="1" x14ac:dyDescent="0.3">
      <c r="A21" s="707"/>
      <c r="B21" s="708"/>
      <c r="C21" s="708"/>
      <c r="D21" s="708"/>
      <c r="E21" s="708"/>
      <c r="F21" s="708"/>
      <c r="G21" s="708"/>
      <c r="H21" s="708"/>
      <c r="I21" s="708"/>
      <c r="J21" s="708"/>
      <c r="K21" s="708"/>
      <c r="L21" s="708"/>
      <c r="M21" s="708"/>
      <c r="N21" s="708"/>
      <c r="O21" s="708"/>
      <c r="P21" s="708"/>
      <c r="Q21" s="708"/>
      <c r="R21" s="708"/>
      <c r="S21" s="708"/>
      <c r="T21" s="708"/>
      <c r="U21" s="708"/>
      <c r="V21" s="708"/>
      <c r="W21" s="708"/>
      <c r="X21" s="708"/>
      <c r="Y21" s="708"/>
      <c r="Z21" s="708"/>
      <c r="AA21" s="708"/>
      <c r="AB21" s="708"/>
      <c r="AC21" s="709"/>
      <c r="AD21" t="str">
        <f>IFERROR(IF(F21="М",INDEX('Юноши '!$W$3:$W$49,MATCH(B21,'Юноши '!$C$3:$C$49,0)),""),"")</f>
        <v/>
      </c>
      <c r="AE21" t="str">
        <f>IFERROR(IF(F21="М",INDEX('Юноши '!$X$3:$X$44,MATCH(B21,'Юноши '!$C$3:$C$49,0)),""),"")</f>
        <v/>
      </c>
    </row>
    <row r="22" spans="1:31" ht="21.75" thickBot="1" x14ac:dyDescent="0.4">
      <c r="A22" s="228" t="str">
        <f>IF(ISBLANK('Сводный отчет'!B6),"",'Сводный отчет'!B6)</f>
        <v>Брестская область</v>
      </c>
      <c r="B22" s="229"/>
      <c r="C22" s="229"/>
      <c r="D22" s="229"/>
      <c r="E22" s="229"/>
      <c r="F22" s="229"/>
      <c r="G22" s="230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>
        <f>'ЛЗ Девушки'!R22</f>
        <v>306</v>
      </c>
      <c r="U22" s="231">
        <f>IF(ISBLANK('Сводный отчет'!U6),"",'Сводный отчет'!U6)</f>
        <v>241</v>
      </c>
      <c r="V22" s="237">
        <f>IF(ISBLANK('Сводный отчет'!V6),"",'Сводный отчет'!V6)</f>
        <v>16</v>
      </c>
      <c r="W22" s="237" t="str">
        <f>IF(ISBLANK('Сводный отчет'!W6),"",'Сводный отчет'!W6)</f>
        <v/>
      </c>
      <c r="X22" s="237" t="str">
        <f>IF(ISBLANK('Сводный отчет'!X6),"",'Сводный отчет'!X6)</f>
        <v/>
      </c>
      <c r="Y22" s="237" t="str">
        <f>IF(ISBLANK('Сводный отчет'!Y6),"",'Сводный отчет'!Y6)</f>
        <v/>
      </c>
      <c r="Z22" s="237" t="str">
        <f>IF(ISBLANK('Сводный отчет'!Z6),"",'Сводный отчет'!Z6)</f>
        <v/>
      </c>
      <c r="AA22" s="237">
        <f>U22+T22</f>
        <v>547</v>
      </c>
      <c r="AB22" s="705">
        <f>IFERROR(_xlfn.RANK.EQ(AA22,$AA$22:$AA$27,0),"")</f>
        <v>1</v>
      </c>
      <c r="AC22" s="706"/>
      <c r="AD22" t="str">
        <f>IFERROR(IF(F22="М",INDEX('Юноши '!$W$3:$W$49,MATCH(B22,'Юноши '!$C$3:$C$49,0)),""),"")</f>
        <v/>
      </c>
      <c r="AE22" t="str">
        <f>IFERROR(IF(F22="М",INDEX('Юноши '!$X$3:$X$44,MATCH(B22,'Юноши '!$C$3:$C$49,0)),""),"")</f>
        <v/>
      </c>
    </row>
    <row r="23" spans="1:31" ht="21.75" thickBot="1" x14ac:dyDescent="0.4">
      <c r="A23" s="233" t="str">
        <f>IF(ISBLANK('Сводный отчет'!B20),"",'Сводный отчет'!B20)</f>
        <v>Витебская область</v>
      </c>
      <c r="B23" s="234"/>
      <c r="C23" s="234"/>
      <c r="D23" s="234"/>
      <c r="E23" s="234"/>
      <c r="F23" s="234"/>
      <c r="G23" s="235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29">
        <f>'ЛЗ Девушки'!R23</f>
        <v>190</v>
      </c>
      <c r="U23" s="236">
        <f>IF(ISBLANK('Сводный отчет'!U20),"",'Сводный отчет'!U20)</f>
        <v>301</v>
      </c>
      <c r="V23" s="237"/>
      <c r="W23" s="237"/>
      <c r="X23" s="237"/>
      <c r="Y23" s="237"/>
      <c r="Z23" s="237"/>
      <c r="AA23" s="237">
        <f t="shared" ref="AA23:AA27" si="4">U23+T23</f>
        <v>491</v>
      </c>
      <c r="AB23" s="705">
        <f t="shared" ref="AB23:AB27" si="5">IFERROR(_xlfn.RANK.EQ(AA23,$AA$22:$AA$27,0),"")</f>
        <v>2</v>
      </c>
      <c r="AC23" s="706"/>
      <c r="AD23" t="str">
        <f>IFERROR(IF(F23="М",INDEX('Юноши '!$W$3:$W$49,MATCH(B23,'Юноши '!$C$3:$C$49,0)),""),"")</f>
        <v/>
      </c>
      <c r="AE23" t="str">
        <f>IFERROR(IF(F23="М",INDEX('Юноши '!$X$3:$X$44,MATCH(B23,'Юноши '!$C$3:$C$49,0)),""),"")</f>
        <v/>
      </c>
    </row>
    <row r="24" spans="1:31" ht="21.75" thickBot="1" x14ac:dyDescent="0.4">
      <c r="A24" s="233" t="str">
        <f>IF(ISBLANK('Сводный отчет'!B34),"",'Сводный отчет'!B34)</f>
        <v>Гомельская область</v>
      </c>
      <c r="B24" s="234"/>
      <c r="C24" s="234"/>
      <c r="D24" s="234"/>
      <c r="E24" s="234"/>
      <c r="F24" s="234"/>
      <c r="G24" s="235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29">
        <f>'ЛЗ Девушки'!R24</f>
        <v>207</v>
      </c>
      <c r="U24" s="236">
        <f>IF(ISBLANK('Сводный отчет'!U34),"",'Сводный отчет'!U34)</f>
        <v>259</v>
      </c>
      <c r="V24" s="237"/>
      <c r="W24" s="237"/>
      <c r="X24" s="237"/>
      <c r="Y24" s="237"/>
      <c r="Z24" s="237"/>
      <c r="AA24" s="237">
        <f t="shared" si="4"/>
        <v>466</v>
      </c>
      <c r="AB24" s="705">
        <f t="shared" si="5"/>
        <v>4</v>
      </c>
      <c r="AC24" s="706"/>
      <c r="AD24" t="str">
        <f>IFERROR(IF(F24="М",INDEX('Юноши '!$W$3:$W$49,MATCH(B24,'Юноши '!$C$3:$C$49,0)),""),"")</f>
        <v/>
      </c>
      <c r="AE24" t="str">
        <f>IFERROR(IF(F24="М",INDEX('Юноши '!$X$3:$X$44,MATCH(B24,'Юноши '!$C$3:$C$49,0)),""),"")</f>
        <v/>
      </c>
    </row>
    <row r="25" spans="1:31" ht="21.75" thickBot="1" x14ac:dyDescent="0.4">
      <c r="A25" s="233" t="str">
        <f>IF(ISBLANK('Сводный отчет'!B48),"",'Сводный отчет'!B48)</f>
        <v>Гродненская область</v>
      </c>
      <c r="B25" s="234"/>
      <c r="C25" s="234"/>
      <c r="D25" s="234"/>
      <c r="E25" s="234"/>
      <c r="F25" s="234"/>
      <c r="G25" s="235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29">
        <f>'ЛЗ Девушки'!R25</f>
        <v>232</v>
      </c>
      <c r="U25" s="236">
        <f>IF(ISBLANK('Сводный отчет'!U48),"",'Сводный отчет'!U48)</f>
        <v>233</v>
      </c>
      <c r="V25" s="237"/>
      <c r="W25" s="237"/>
      <c r="X25" s="237"/>
      <c r="Y25" s="237"/>
      <c r="Z25" s="237"/>
      <c r="AA25" s="237">
        <f t="shared" si="4"/>
        <v>465</v>
      </c>
      <c r="AB25" s="705">
        <f t="shared" si="5"/>
        <v>5</v>
      </c>
      <c r="AC25" s="706"/>
      <c r="AD25" t="str">
        <f>IFERROR(IF(F25="М",INDEX('Юноши '!$W$3:$W$49,MATCH(B25,'Юноши '!$C$3:$C$49,0)),""),"")</f>
        <v/>
      </c>
      <c r="AE25" t="str">
        <f>IFERROR(IF(F25="М",INDEX('Юноши '!$X$3:$X$44,MATCH(B25,'Юноши '!$C$3:$C$49,0)),""),"")</f>
        <v/>
      </c>
    </row>
    <row r="26" spans="1:31" ht="21.75" thickBot="1" x14ac:dyDescent="0.4">
      <c r="A26" s="233" t="str">
        <f>IF(ISBLANK('Сводный отчет'!B62),"",'Сводный отчет'!B62)</f>
        <v>Могилевская Область</v>
      </c>
      <c r="B26" s="234"/>
      <c r="C26" s="234"/>
      <c r="D26" s="234"/>
      <c r="E26" s="234"/>
      <c r="F26" s="234"/>
      <c r="G26" s="235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29">
        <f>'ЛЗ Девушки'!R26</f>
        <v>202</v>
      </c>
      <c r="U26" s="236">
        <f>IF(ISBLANK('Сводный отчет'!U62),"",'Сводный отчет'!U62)</f>
        <v>229</v>
      </c>
      <c r="V26" s="237"/>
      <c r="W26" s="237"/>
      <c r="X26" s="237"/>
      <c r="Y26" s="237"/>
      <c r="Z26" s="237"/>
      <c r="AA26" s="237">
        <f t="shared" si="4"/>
        <v>431</v>
      </c>
      <c r="AB26" s="705">
        <f t="shared" si="5"/>
        <v>6</v>
      </c>
      <c r="AC26" s="706"/>
      <c r="AD26" t="str">
        <f>IFERROR(IF(F26="М",INDEX('Юноши '!$W$3:$W$49,MATCH(B26,'Юноши '!$C$3:$C$49,0)),""),"")</f>
        <v/>
      </c>
      <c r="AE26" t="str">
        <f>IFERROR(IF(F26="М",INDEX('Юноши '!$X$3:$X$44,MATCH(B26,'Юноши '!$C$3:$C$49,0)),""),"")</f>
        <v/>
      </c>
    </row>
    <row r="27" spans="1:31" ht="21" x14ac:dyDescent="0.35">
      <c r="A27" s="233" t="str">
        <f>IF(ISBLANK('Сводный отчет'!B76),"",'Сводный отчет'!B76)</f>
        <v>Минская область</v>
      </c>
      <c r="B27" s="234"/>
      <c r="C27" s="234"/>
      <c r="D27" s="234"/>
      <c r="E27" s="234"/>
      <c r="F27" s="234"/>
      <c r="G27" s="235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29">
        <f>'ЛЗ Девушки'!R27</f>
        <v>231</v>
      </c>
      <c r="U27" s="236">
        <f>IF(ISBLANK('Сводный отчет'!U76),"",'Сводный отчет'!U76)</f>
        <v>238</v>
      </c>
      <c r="V27" s="237"/>
      <c r="W27" s="237"/>
      <c r="X27" s="237"/>
      <c r="Y27" s="237"/>
      <c r="Z27" s="237"/>
      <c r="AA27" s="237">
        <f t="shared" si="4"/>
        <v>469</v>
      </c>
      <c r="AB27" s="705">
        <f t="shared" si="5"/>
        <v>3</v>
      </c>
      <c r="AC27" s="706"/>
      <c r="AD27" t="str">
        <f>IFERROR(IF(F27="М",INDEX('Юноши '!$W$3:$W$49,MATCH(B27,'Юноши '!$C$3:$C$49,0)),""),"")</f>
        <v/>
      </c>
      <c r="AE27" t="str">
        <f>IFERROR(IF(F27="М",INDEX('Юноши '!$X$3:$X$44,MATCH(B27,'Юноши '!$C$3:$C$49,0)),""),"")</f>
        <v/>
      </c>
    </row>
    <row r="28" spans="1:31" ht="20.25" customHeight="1" x14ac:dyDescent="0.25">
      <c r="A28" s="707" t="s">
        <v>188</v>
      </c>
      <c r="B28" s="708"/>
      <c r="C28" s="708"/>
      <c r="D28" s="708"/>
      <c r="E28" s="708"/>
      <c r="F28" s="708"/>
      <c r="G28" s="708"/>
      <c r="H28" s="708"/>
      <c r="I28" s="708"/>
      <c r="J28" s="708"/>
      <c r="K28" s="708"/>
      <c r="L28" s="708"/>
      <c r="M28" s="708"/>
      <c r="N28" s="708"/>
      <c r="O28" s="708"/>
      <c r="P28" s="708"/>
      <c r="Q28" s="708"/>
      <c r="R28" s="708"/>
      <c r="S28" s="708"/>
      <c r="T28" s="708"/>
      <c r="U28" s="708"/>
      <c r="V28" s="708"/>
      <c r="W28" s="708"/>
      <c r="X28" s="708"/>
      <c r="Y28" s="708"/>
      <c r="Z28" s="708"/>
      <c r="AA28" s="708"/>
      <c r="AB28" s="708"/>
      <c r="AC28" s="709"/>
      <c r="AD28" t="str">
        <f>IFERROR(IF(F28="М",INDEX('Юноши '!$W$3:$W$49,MATCH(B28,'Юноши '!$C$3:$C$49,0)),""),"")</f>
        <v/>
      </c>
      <c r="AE28" t="str">
        <f>IFERROR(IF(F28="М",INDEX('Юноши '!$X$3:$X$44,MATCH(B28,'Юноши '!$C$3:$C$49,0)),""),"")</f>
        <v/>
      </c>
    </row>
    <row r="29" spans="1:31" ht="15.75" thickBot="1" x14ac:dyDescent="0.3">
      <c r="A29" s="707"/>
      <c r="B29" s="708"/>
      <c r="C29" s="708"/>
      <c r="D29" s="708"/>
      <c r="E29" s="708"/>
      <c r="F29" s="708"/>
      <c r="G29" s="708"/>
      <c r="H29" s="708"/>
      <c r="I29" s="708"/>
      <c r="J29" s="708"/>
      <c r="K29" s="708"/>
      <c r="L29" s="708"/>
      <c r="M29" s="708"/>
      <c r="N29" s="708"/>
      <c r="O29" s="708"/>
      <c r="P29" s="708"/>
      <c r="Q29" s="708"/>
      <c r="R29" s="708"/>
      <c r="S29" s="708"/>
      <c r="T29" s="708"/>
      <c r="U29" s="708"/>
      <c r="V29" s="708"/>
      <c r="W29" s="708"/>
      <c r="X29" s="708"/>
      <c r="Y29" s="708"/>
      <c r="Z29" s="708"/>
      <c r="AA29" s="708"/>
      <c r="AB29" s="708"/>
      <c r="AC29" s="709"/>
      <c r="AD29" t="str">
        <f>IFERROR(IF(F29="М",INDEX('Юноши '!$W$3:$W$49,MATCH(B29,'Юноши '!$C$3:$C$49,0)),""),"")</f>
        <v/>
      </c>
      <c r="AE29" t="str">
        <f>IFERROR(IF(F29="М",INDEX('Юноши '!$X$3:$X$44,MATCH(B29,'Юноши '!$C$3:$C$49,0)),""),"")</f>
        <v/>
      </c>
    </row>
    <row r="30" spans="1:31" ht="21.75" thickBot="1" x14ac:dyDescent="0.4">
      <c r="A30" s="228" t="str">
        <f>IF(ISBLANK('Сводный отчет'!B7),"",'Сводный отчет'!B7)</f>
        <v>Брестская область</v>
      </c>
      <c r="B30" s="229"/>
      <c r="C30" s="229"/>
      <c r="D30" s="229"/>
      <c r="E30" s="229"/>
      <c r="F30" s="229"/>
      <c r="G30" s="230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>
        <f>'ЛЗ Девушки'!R34</f>
        <v>240</v>
      </c>
      <c r="U30" s="231">
        <f>IF(ISBLANK('Сводный отчет'!U7),"",'Сводный отчет'!U7)</f>
        <v>209</v>
      </c>
      <c r="V30" s="237"/>
      <c r="W30" s="237"/>
      <c r="X30" s="237"/>
      <c r="Y30" s="237"/>
      <c r="Z30" s="237"/>
      <c r="AA30" s="237">
        <f>U30+T30</f>
        <v>449</v>
      </c>
      <c r="AB30" s="705">
        <f>IFERROR(_xlfn.RANK.EQ(AA30,$AA$30:$AA$35,0),"")</f>
        <v>4</v>
      </c>
      <c r="AC30" s="706"/>
      <c r="AD30" t="str">
        <f>IFERROR(IF(F30="М",INDEX('Юноши '!$W$3:$W$49,MATCH(B30,'Юноши '!$C$3:$C$49,0)),""),"")</f>
        <v/>
      </c>
      <c r="AE30" t="str">
        <f>IFERROR(IF(F30="М",INDEX('Юноши '!$X$3:$X$44,MATCH(B30,'Юноши '!$C$3:$C$49,0)),""),"")</f>
        <v/>
      </c>
    </row>
    <row r="31" spans="1:31" ht="21.75" thickBot="1" x14ac:dyDescent="0.4">
      <c r="A31" s="233" t="str">
        <f>IF(ISBLANK('Сводный отчет'!B21),"",'Сводный отчет'!B21)</f>
        <v>Витебская область</v>
      </c>
      <c r="B31" s="234"/>
      <c r="C31" s="234"/>
      <c r="D31" s="234"/>
      <c r="E31" s="234"/>
      <c r="F31" s="234"/>
      <c r="G31" s="235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29">
        <f>'ЛЗ Девушки'!R35</f>
        <v>257</v>
      </c>
      <c r="U31" s="236">
        <f>IF(ISBLANK('Сводный отчет'!U21),"",'Сводный отчет'!U21)</f>
        <v>293</v>
      </c>
      <c r="V31" s="237"/>
      <c r="W31" s="237"/>
      <c r="X31" s="237"/>
      <c r="Y31" s="237"/>
      <c r="Z31" s="237"/>
      <c r="AA31" s="237">
        <f t="shared" ref="AA31:AA35" si="6">U31+T31</f>
        <v>550</v>
      </c>
      <c r="AB31" s="705">
        <f t="shared" ref="AB31:AB35" si="7">IFERROR(_xlfn.RANK.EQ(AA31,$AA$30:$AA$35,0),"")</f>
        <v>1</v>
      </c>
      <c r="AC31" s="706"/>
      <c r="AD31" t="str">
        <f>IFERROR(IF(F31="М",INDEX('Юноши '!$W$3:$W$49,MATCH(B31,'Юноши '!$C$3:$C$49,0)),""),"")</f>
        <v/>
      </c>
      <c r="AE31" t="str">
        <f>IFERROR(IF(F31="М",INDEX('Юноши '!$X$3:$X$44,MATCH(B31,'Юноши '!$C$3:$C$49,0)),""),"")</f>
        <v/>
      </c>
    </row>
    <row r="32" spans="1:31" ht="21.75" thickBot="1" x14ac:dyDescent="0.4">
      <c r="A32" s="477" t="str">
        <f>IF(ISBLANK('Сводный отчет'!B35),"",'Сводный отчет'!B35)</f>
        <v>Гомельская область</v>
      </c>
      <c r="B32" s="234"/>
      <c r="C32" s="234"/>
      <c r="D32" s="234"/>
      <c r="E32" s="234"/>
      <c r="F32" s="234"/>
      <c r="G32" s="235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29">
        <f>'ЛЗ Девушки'!R36</f>
        <v>254</v>
      </c>
      <c r="U32" s="236">
        <f>IF(ISBLANK('Сводный отчет'!U35),"",'Сводный отчет'!U35)</f>
        <v>268</v>
      </c>
      <c r="V32" s="237"/>
      <c r="W32" s="237"/>
      <c r="X32" s="237"/>
      <c r="Y32" s="237"/>
      <c r="Z32" s="237"/>
      <c r="AA32" s="237">
        <f t="shared" si="6"/>
        <v>522</v>
      </c>
      <c r="AB32" s="705">
        <f t="shared" si="7"/>
        <v>2</v>
      </c>
      <c r="AC32" s="706"/>
      <c r="AD32" t="str">
        <f>IFERROR(IF(F32="М",INDEX('Юноши '!$W$3:$W$49,MATCH(B32,'Юноши '!$C$3:$C$49,0)),""),"")</f>
        <v/>
      </c>
      <c r="AE32" t="str">
        <f>IFERROR(IF(F32="М",INDEX('Юноши '!$X$3:$X$44,MATCH(B32,'Юноши '!$C$3:$C$49,0)),""),"")</f>
        <v/>
      </c>
    </row>
    <row r="33" spans="1:31" ht="21.75" thickBot="1" x14ac:dyDescent="0.4">
      <c r="A33" s="477" t="str">
        <f>'Сводный отчет'!B49</f>
        <v>Гродненская область</v>
      </c>
      <c r="B33" s="234"/>
      <c r="C33" s="234"/>
      <c r="D33" s="234"/>
      <c r="E33" s="234"/>
      <c r="F33" s="234"/>
      <c r="G33" s="235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29">
        <f>'ЛЗ Девушки'!R37</f>
        <v>207</v>
      </c>
      <c r="U33" s="236">
        <f>'Сводный отчет'!U49</f>
        <v>223</v>
      </c>
      <c r="V33" s="237"/>
      <c r="W33" s="237"/>
      <c r="X33" s="237"/>
      <c r="Y33" s="237"/>
      <c r="Z33" s="237"/>
      <c r="AA33" s="237">
        <f t="shared" si="6"/>
        <v>430</v>
      </c>
      <c r="AB33" s="705">
        <f t="shared" si="7"/>
        <v>6</v>
      </c>
      <c r="AC33" s="706"/>
      <c r="AD33" t="str">
        <f>IFERROR(IF(F33="М",INDEX('Юноши '!$W$3:$W$49,MATCH(B33,'Юноши '!$C$3:$C$49,0)),""),"")</f>
        <v/>
      </c>
      <c r="AE33" t="str">
        <f>IFERROR(IF(F33="М",INDEX('Юноши '!$X$3:$X$44,MATCH(B33,'Юноши '!$C$3:$C$49,0)),""),"")</f>
        <v/>
      </c>
    </row>
    <row r="34" spans="1:31" ht="21.75" thickBot="1" x14ac:dyDescent="0.4">
      <c r="A34" s="477" t="str">
        <f>'Сводный отчет'!B63</f>
        <v>Могилевская Область</v>
      </c>
      <c r="B34" s="234"/>
      <c r="C34" s="234"/>
      <c r="D34" s="234"/>
      <c r="E34" s="234"/>
      <c r="F34" s="234"/>
      <c r="G34" s="235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29">
        <f>'ЛЗ Девушки'!R38</f>
        <v>218</v>
      </c>
      <c r="U34" s="236">
        <f>'Сводный отчет'!U63</f>
        <v>234</v>
      </c>
      <c r="V34" s="237"/>
      <c r="W34" s="237"/>
      <c r="X34" s="237"/>
      <c r="Y34" s="237"/>
      <c r="Z34" s="237"/>
      <c r="AA34" s="237">
        <f t="shared" si="6"/>
        <v>452</v>
      </c>
      <c r="AB34" s="705">
        <f t="shared" si="7"/>
        <v>3</v>
      </c>
      <c r="AC34" s="706"/>
      <c r="AD34" t="str">
        <f>IFERROR(IF(F34="М",INDEX('Юноши '!$W$3:$W$49,MATCH(B34,'Юноши '!$C$3:$C$49,0)),""),"")</f>
        <v/>
      </c>
      <c r="AE34" t="str">
        <f>IFERROR(IF(F34="М",INDEX('Юноши '!$X$3:$X$44,MATCH(B34,'Юноши '!$C$3:$C$49,0)),""),"")</f>
        <v/>
      </c>
    </row>
    <row r="35" spans="1:31" ht="21" x14ac:dyDescent="0.35">
      <c r="A35" s="477" t="str">
        <f>'Сводный отчет'!B77</f>
        <v>Минская область</v>
      </c>
      <c r="B35" s="234"/>
      <c r="C35" s="234"/>
      <c r="D35" s="234"/>
      <c r="E35" s="234"/>
      <c r="F35" s="234"/>
      <c r="G35" s="235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29">
        <f>'ЛЗ Девушки'!R39</f>
        <v>208</v>
      </c>
      <c r="U35" s="236">
        <f>'Сводный отчет'!U77</f>
        <v>224</v>
      </c>
      <c r="V35" s="237"/>
      <c r="W35" s="237"/>
      <c r="X35" s="237"/>
      <c r="Y35" s="237"/>
      <c r="Z35" s="237"/>
      <c r="AA35" s="237">
        <f t="shared" si="6"/>
        <v>432</v>
      </c>
      <c r="AB35" s="705">
        <f t="shared" si="7"/>
        <v>5</v>
      </c>
      <c r="AC35" s="706"/>
      <c r="AD35" t="str">
        <f>IFERROR(IF(F35="М",INDEX('Юноши '!$W$3:$W$49,MATCH(B35,'Юноши '!$C$3:$C$49,0)),""),"")</f>
        <v/>
      </c>
      <c r="AE35" t="str">
        <f>IFERROR(IF(F35="М",INDEX('Юноши '!$X$3:$X$44,MATCH(B35,'Юноши '!$C$3:$C$49,0)),""),"")</f>
        <v/>
      </c>
    </row>
    <row r="36" spans="1:31" ht="20.25" customHeight="1" x14ac:dyDescent="0.25">
      <c r="A36" s="707" t="s">
        <v>189</v>
      </c>
      <c r="B36" s="708"/>
      <c r="C36" s="708"/>
      <c r="D36" s="708"/>
      <c r="E36" s="708"/>
      <c r="F36" s="708"/>
      <c r="G36" s="708"/>
      <c r="H36" s="708"/>
      <c r="I36" s="708"/>
      <c r="J36" s="708"/>
      <c r="K36" s="708"/>
      <c r="L36" s="708"/>
      <c r="M36" s="708"/>
      <c r="N36" s="708"/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8"/>
      <c r="Z36" s="708"/>
      <c r="AA36" s="708"/>
      <c r="AB36" s="708"/>
      <c r="AC36" s="709"/>
      <c r="AD36" t="str">
        <f>IFERROR(IF(F36="М",INDEX('Юноши '!$W$3:$W$49,MATCH(B36,'Юноши '!$C$3:$C$49,0)),""),"")</f>
        <v/>
      </c>
      <c r="AE36" t="str">
        <f>IFERROR(IF(F36="М",INDEX('Юноши '!$X$3:$X$44,MATCH(B36,'Юноши '!$C$3:$C$49,0)),""),"")</f>
        <v/>
      </c>
    </row>
    <row r="37" spans="1:31" ht="15.75" thickBot="1" x14ac:dyDescent="0.3">
      <c r="A37" s="707"/>
      <c r="B37" s="708"/>
      <c r="C37" s="708"/>
      <c r="D37" s="708"/>
      <c r="E37" s="708"/>
      <c r="F37" s="708"/>
      <c r="G37" s="708"/>
      <c r="H37" s="708"/>
      <c r="I37" s="708"/>
      <c r="J37" s="708"/>
      <c r="K37" s="708"/>
      <c r="L37" s="708"/>
      <c r="M37" s="708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08"/>
      <c r="AA37" s="708"/>
      <c r="AB37" s="708"/>
      <c r="AC37" s="709"/>
      <c r="AD37" t="str">
        <f>IFERROR(IF(F37="М",INDEX('Юноши '!$W$3:$W$49,MATCH(B37,'Юноши '!$C$3:$C$49,0)),""),"")</f>
        <v/>
      </c>
      <c r="AE37" t="str">
        <f>IFERROR(IF(F37="М",INDEX('Юноши '!$X$3:$X$44,MATCH(B37,'Юноши '!$C$3:$C$49,0)),""),"")</f>
        <v/>
      </c>
    </row>
    <row r="38" spans="1:31" ht="21.75" thickBot="1" x14ac:dyDescent="0.4">
      <c r="A38" s="476" t="str">
        <f>'Сводный отчет'!B8</f>
        <v>Брестская область</v>
      </c>
      <c r="B38" s="229"/>
      <c r="C38" s="229"/>
      <c r="D38" s="229"/>
      <c r="E38" s="229"/>
      <c r="F38" s="229"/>
      <c r="G38" s="230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 t="e">
        <f>'ЛЗ Девушки'!#REF!</f>
        <v>#REF!</v>
      </c>
      <c r="U38" s="231">
        <f>'Сводный отчет'!U8</f>
        <v>234</v>
      </c>
      <c r="V38" s="237"/>
      <c r="W38" s="237"/>
      <c r="X38" s="237"/>
      <c r="Y38" s="237"/>
      <c r="Z38" s="237"/>
      <c r="AA38" s="237" t="e">
        <f>U38+T38</f>
        <v>#REF!</v>
      </c>
      <c r="AB38" s="705" t="str">
        <f>IFERROR(_xlfn.RANK.EQ(AA38,$AA$38:$AA$43,0),"")</f>
        <v/>
      </c>
      <c r="AC38" s="706"/>
      <c r="AD38" t="str">
        <f>IFERROR(IF(F38="М",INDEX('Юноши '!$W$3:$W$49,MATCH(B38,'Юноши '!$C$3:$C$49,0)),""),"")</f>
        <v/>
      </c>
      <c r="AE38" t="str">
        <f>IFERROR(IF(F38="М",INDEX('Юноши '!$X$3:$X$44,MATCH(B38,'Юноши '!$C$3:$C$49,0)),""),"")</f>
        <v/>
      </c>
    </row>
    <row r="39" spans="1:31" ht="21.75" thickBot="1" x14ac:dyDescent="0.4">
      <c r="A39" s="477" t="str">
        <f>'Сводный отчет'!B22</f>
        <v>Витебская область</v>
      </c>
      <c r="B39" s="234"/>
      <c r="C39" s="234"/>
      <c r="D39" s="234"/>
      <c r="E39" s="234"/>
      <c r="F39" s="234"/>
      <c r="G39" s="235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29" t="e">
        <f>'ЛЗ Девушки'!#REF!</f>
        <v>#REF!</v>
      </c>
      <c r="U39" s="236">
        <f>'Сводный отчет'!U22</f>
        <v>290</v>
      </c>
      <c r="V39" s="237"/>
      <c r="W39" s="237"/>
      <c r="X39" s="237"/>
      <c r="Y39" s="237"/>
      <c r="Z39" s="237"/>
      <c r="AA39" s="237" t="e">
        <f t="shared" ref="AA39:AA43" si="8">U39+T39</f>
        <v>#REF!</v>
      </c>
      <c r="AB39" s="705" t="str">
        <f t="shared" ref="AB39:AB43" si="9">IFERROR(_xlfn.RANK.EQ(AA39,$AA$38:$AA$43,0),"")</f>
        <v/>
      </c>
      <c r="AC39" s="706"/>
      <c r="AD39" t="str">
        <f>IFERROR(IF(F39="М",INDEX('Юноши '!$W$3:$W$49,MATCH(B39,'Юноши '!$C$3:$C$49,0)),""),"")</f>
        <v/>
      </c>
      <c r="AE39" t="str">
        <f>IFERROR(IF(F39="М",INDEX('Юноши '!$X$3:$X$44,MATCH(B39,'Юноши '!$C$3:$C$49,0)),""),"")</f>
        <v/>
      </c>
    </row>
    <row r="40" spans="1:31" ht="21.75" thickBot="1" x14ac:dyDescent="0.4">
      <c r="A40" s="477" t="str">
        <f>'Сводный отчет'!B36</f>
        <v>Гомельская область</v>
      </c>
      <c r="B40" s="234"/>
      <c r="C40" s="234"/>
      <c r="D40" s="234"/>
      <c r="E40" s="234"/>
      <c r="F40" s="234"/>
      <c r="G40" s="235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29" t="e">
        <f>'ЛЗ Девушки'!#REF!</f>
        <v>#REF!</v>
      </c>
      <c r="U40" s="236">
        <f>'Сводный отчет'!U36</f>
        <v>253</v>
      </c>
      <c r="V40" s="237"/>
      <c r="W40" s="237"/>
      <c r="X40" s="237"/>
      <c r="Y40" s="237"/>
      <c r="Z40" s="237"/>
      <c r="AA40" s="237" t="e">
        <f t="shared" si="8"/>
        <v>#REF!</v>
      </c>
      <c r="AB40" s="705" t="str">
        <f t="shared" si="9"/>
        <v/>
      </c>
      <c r="AC40" s="706"/>
      <c r="AD40" t="str">
        <f>IFERROR(IF(F40="М",INDEX('Юноши '!$W$3:$W$49,MATCH(B40,'Юноши '!$C$3:$C$49,0)),""),"")</f>
        <v/>
      </c>
      <c r="AE40" t="str">
        <f>IFERROR(IF(F40="М",INDEX('Юноши '!$X$3:$X$44,MATCH(B40,'Юноши '!$C$3:$C$49,0)),""),"")</f>
        <v/>
      </c>
    </row>
    <row r="41" spans="1:31" ht="21.75" thickBot="1" x14ac:dyDescent="0.4">
      <c r="A41" s="477" t="str">
        <f>'Сводный отчет'!B50</f>
        <v>Гродненская область</v>
      </c>
      <c r="B41" s="234"/>
      <c r="C41" s="234"/>
      <c r="D41" s="234"/>
      <c r="E41" s="234"/>
      <c r="F41" s="234"/>
      <c r="G41" s="235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29" t="e">
        <f>'ЛЗ Девушки'!#REF!</f>
        <v>#REF!</v>
      </c>
      <c r="U41" s="236">
        <f>'Сводный отчет'!U50</f>
        <v>246</v>
      </c>
      <c r="V41" s="237"/>
      <c r="W41" s="237"/>
      <c r="X41" s="237"/>
      <c r="Y41" s="237"/>
      <c r="Z41" s="237"/>
      <c r="AA41" s="237" t="e">
        <f t="shared" si="8"/>
        <v>#REF!</v>
      </c>
      <c r="AB41" s="705" t="str">
        <f t="shared" si="9"/>
        <v/>
      </c>
      <c r="AC41" s="706"/>
      <c r="AD41" t="str">
        <f>IFERROR(IF(F41="М",INDEX('Юноши '!$W$3:$W$49,MATCH(B41,'Юноши '!$C$3:$C$49,0)),""),"")</f>
        <v/>
      </c>
      <c r="AE41" t="str">
        <f>IFERROR(IF(F41="М",INDEX('Юноши '!$X$3:$X$44,MATCH(B41,'Юноши '!$C$3:$C$49,0)),""),"")</f>
        <v/>
      </c>
    </row>
    <row r="42" spans="1:31" ht="21.75" thickBot="1" x14ac:dyDescent="0.4">
      <c r="A42" s="477" t="str">
        <f>'Сводный отчет'!B64</f>
        <v>Могилевская Область</v>
      </c>
      <c r="B42" s="234"/>
      <c r="C42" s="234"/>
      <c r="D42" s="234"/>
      <c r="E42" s="234"/>
      <c r="F42" s="234"/>
      <c r="G42" s="235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29" t="e">
        <f>'ЛЗ Девушки'!#REF!</f>
        <v>#REF!</v>
      </c>
      <c r="U42" s="236">
        <f>'Сводный отчет'!U64</f>
        <v>230</v>
      </c>
      <c r="V42" s="237"/>
      <c r="W42" s="237"/>
      <c r="X42" s="237"/>
      <c r="Y42" s="237"/>
      <c r="Z42" s="237"/>
      <c r="AA42" s="237" t="e">
        <f t="shared" si="8"/>
        <v>#REF!</v>
      </c>
      <c r="AB42" s="705" t="str">
        <f t="shared" si="9"/>
        <v/>
      </c>
      <c r="AC42" s="706"/>
      <c r="AD42" t="str">
        <f>IFERROR(IF(F42="М",INDEX('Юноши '!$W$3:$W$49,MATCH(B42,'Юноши '!$C$3:$C$49,0)),""),"")</f>
        <v/>
      </c>
      <c r="AE42" t="str">
        <f>IFERROR(IF(F42="М",INDEX('Юноши '!$X$3:$X$44,MATCH(B42,'Юноши '!$C$3:$C$49,0)),""),"")</f>
        <v/>
      </c>
    </row>
    <row r="43" spans="1:31" ht="21" x14ac:dyDescent="0.35">
      <c r="A43" s="477" t="str">
        <f>'Сводный отчет'!B78</f>
        <v>Минская область</v>
      </c>
      <c r="B43" s="234"/>
      <c r="C43" s="234"/>
      <c r="D43" s="234"/>
      <c r="E43" s="234"/>
      <c r="F43" s="234"/>
      <c r="G43" s="235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29" t="e">
        <f>'ЛЗ Девушки'!#REF!</f>
        <v>#REF!</v>
      </c>
      <c r="U43" s="236">
        <f>'Сводный отчет'!U78</f>
        <v>238</v>
      </c>
      <c r="V43" s="237"/>
      <c r="W43" s="237"/>
      <c r="X43" s="237"/>
      <c r="Y43" s="237"/>
      <c r="Z43" s="237"/>
      <c r="AA43" s="237" t="e">
        <f t="shared" si="8"/>
        <v>#REF!</v>
      </c>
      <c r="AB43" s="705" t="str">
        <f t="shared" si="9"/>
        <v/>
      </c>
      <c r="AC43" s="706"/>
      <c r="AD43" t="str">
        <f>IFERROR(IF(F43="М",INDEX('Юноши '!$W$3:$W$49,MATCH(B43,'Юноши '!$C$3:$C$49,0)),""),"")</f>
        <v/>
      </c>
      <c r="AE43" t="str">
        <f>IFERROR(IF(F43="М",INDEX('Юноши '!$X$3:$X$44,MATCH(B43,'Юноши '!$C$3:$C$49,0)),""),"")</f>
        <v/>
      </c>
    </row>
    <row r="44" spans="1:31" ht="20.25" customHeight="1" x14ac:dyDescent="0.25">
      <c r="A44" s="707" t="s">
        <v>190</v>
      </c>
      <c r="B44" s="708"/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08"/>
      <c r="AA44" s="708"/>
      <c r="AB44" s="708"/>
      <c r="AC44" s="709"/>
      <c r="AD44" t="str">
        <f>IFERROR(IF(F44="М",INDEX('Юноши '!$W$3:$W$49,MATCH(B44,'Юноши '!$C$3:$C$49,0)),""),"")</f>
        <v/>
      </c>
      <c r="AE44" t="str">
        <f>IFERROR(IF(F44="М",INDEX('Юноши '!$X$3:$X$44,MATCH(B44,'Юноши '!$C$3:$C$49,0)),""),"")</f>
        <v/>
      </c>
    </row>
    <row r="45" spans="1:31" ht="15.75" thickBot="1" x14ac:dyDescent="0.3">
      <c r="A45" s="707"/>
      <c r="B45" s="708"/>
      <c r="C45" s="708"/>
      <c r="D45" s="708"/>
      <c r="E45" s="708"/>
      <c r="F45" s="708"/>
      <c r="G45" s="708"/>
      <c r="H45" s="708"/>
      <c r="I45" s="708"/>
      <c r="J45" s="708"/>
      <c r="K45" s="708"/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08"/>
      <c r="AA45" s="708"/>
      <c r="AB45" s="708"/>
      <c r="AC45" s="709"/>
      <c r="AD45" t="str">
        <f>IFERROR(IF(F45="М",INDEX('Юноши '!$W$3:$W$49,MATCH(B45,'Юноши '!$C$3:$C$49,0)),""),"")</f>
        <v/>
      </c>
      <c r="AE45" t="str">
        <f>IFERROR(IF(F45="М",INDEX('Юноши '!$X$3:$X$44,MATCH(B45,'Юноши '!$C$3:$C$49,0)),""),"")</f>
        <v/>
      </c>
    </row>
    <row r="46" spans="1:31" ht="21.75" thickBot="1" x14ac:dyDescent="0.4">
      <c r="A46" s="476" t="str">
        <f>'Сводный отчет'!B9</f>
        <v>Брестская область</v>
      </c>
      <c r="B46" s="229"/>
      <c r="C46" s="229"/>
      <c r="D46" s="229"/>
      <c r="E46" s="229"/>
      <c r="F46" s="229"/>
      <c r="G46" s="230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>
        <f>'ЛЗ Девушки'!R40</f>
        <v>254</v>
      </c>
      <c r="U46" s="231">
        <f>'Сводный отчет'!U9</f>
        <v>195</v>
      </c>
      <c r="V46" s="237"/>
      <c r="W46" s="237"/>
      <c r="X46" s="237"/>
      <c r="Y46" s="237"/>
      <c r="Z46" s="237"/>
      <c r="AA46" s="237">
        <f>U46+T46</f>
        <v>449</v>
      </c>
      <c r="AB46" s="705">
        <f>IFERROR(_xlfn.RANK.EQ(AA46,$AA$46:$AA$51,0),"")</f>
        <v>1</v>
      </c>
      <c r="AC46" s="706"/>
      <c r="AD46" t="str">
        <f>IFERROR(IF(F46="М",INDEX('Юноши '!$W$3:$W$49,MATCH(B46,'Юноши '!$C$3:$C$49,0)),""),"")</f>
        <v/>
      </c>
      <c r="AE46" t="str">
        <f>IFERROR(IF(F46="М",INDEX('Юноши '!$X$3:$X$44,MATCH(B46,'Юноши '!$C$3:$C$49,0)),""),"")</f>
        <v/>
      </c>
    </row>
    <row r="47" spans="1:31" ht="21.75" thickBot="1" x14ac:dyDescent="0.4">
      <c r="A47" s="477" t="str">
        <f>'Сводный отчет'!B23</f>
        <v>Витебская область</v>
      </c>
      <c r="B47" s="234"/>
      <c r="C47" s="234"/>
      <c r="D47" s="234"/>
      <c r="E47" s="234"/>
      <c r="F47" s="234"/>
      <c r="G47" s="235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29">
        <f>'ЛЗ Девушки'!R41</f>
        <v>201</v>
      </c>
      <c r="U47" s="236">
        <f>'Сводный отчет'!U23</f>
        <v>238</v>
      </c>
      <c r="V47" s="237"/>
      <c r="W47" s="237"/>
      <c r="X47" s="237"/>
      <c r="Y47" s="237"/>
      <c r="Z47" s="237"/>
      <c r="AA47" s="237">
        <f t="shared" ref="AA47:AA51" si="10">U47+T47</f>
        <v>439</v>
      </c>
      <c r="AB47" s="705">
        <f t="shared" ref="AB47:AB51" si="11">IFERROR(_xlfn.RANK.EQ(AA47,$AA$46:$AA$51,0),"")</f>
        <v>2</v>
      </c>
      <c r="AC47" s="706"/>
      <c r="AD47" t="str">
        <f>IFERROR(IF(F47="М",INDEX('Юноши '!$W$3:$W$49,MATCH(B47,'Юноши '!$C$3:$C$49,0)),""),"")</f>
        <v/>
      </c>
      <c r="AE47" t="str">
        <f>IFERROR(IF(F47="М",INDEX('Юноши '!$X$3:$X$44,MATCH(B47,'Юноши '!$C$3:$C$49,0)),""),"")</f>
        <v/>
      </c>
    </row>
    <row r="48" spans="1:31" ht="21.75" thickBot="1" x14ac:dyDescent="0.4">
      <c r="A48" s="477" t="str">
        <f>'Сводный отчет'!B37</f>
        <v>Гомельская область</v>
      </c>
      <c r="B48" s="234"/>
      <c r="C48" s="234"/>
      <c r="D48" s="234"/>
      <c r="E48" s="234"/>
      <c r="F48" s="234"/>
      <c r="G48" s="235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29">
        <f>'ЛЗ Девушки'!R42</f>
        <v>164</v>
      </c>
      <c r="U48" s="236">
        <f>'Сводный отчет'!U37</f>
        <v>261</v>
      </c>
      <c r="V48" s="237"/>
      <c r="W48" s="237"/>
      <c r="X48" s="237"/>
      <c r="Y48" s="237"/>
      <c r="Z48" s="237"/>
      <c r="AA48" s="237">
        <f t="shared" si="10"/>
        <v>425</v>
      </c>
      <c r="AB48" s="705">
        <f t="shared" si="11"/>
        <v>3</v>
      </c>
      <c r="AC48" s="706"/>
      <c r="AD48" t="str">
        <f>IFERROR(IF(F48="М",INDEX('Юноши '!$W$3:$W$49,MATCH(B48,'Юноши '!$C$3:$C$49,0)),""),"")</f>
        <v/>
      </c>
      <c r="AE48" t="str">
        <f>IFERROR(IF(F48="М",INDEX('Юноши '!$X$3:$X$44,MATCH(B48,'Юноши '!$C$3:$C$49,0)),""),"")</f>
        <v/>
      </c>
    </row>
    <row r="49" spans="1:31" ht="21.75" thickBot="1" x14ac:dyDescent="0.4">
      <c r="A49" s="477" t="str">
        <f>'Сводный отчет'!B51</f>
        <v>Гродненская область</v>
      </c>
      <c r="B49" s="234"/>
      <c r="C49" s="234"/>
      <c r="D49" s="234"/>
      <c r="E49" s="234"/>
      <c r="F49" s="234"/>
      <c r="G49" s="235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29">
        <f>'ЛЗ Девушки'!R43</f>
        <v>226</v>
      </c>
      <c r="U49" s="236">
        <f>'Сводный отчет'!U51</f>
        <v>191</v>
      </c>
      <c r="V49" s="237"/>
      <c r="W49" s="237"/>
      <c r="X49" s="237"/>
      <c r="Y49" s="237"/>
      <c r="Z49" s="237"/>
      <c r="AA49" s="237">
        <f t="shared" si="10"/>
        <v>417</v>
      </c>
      <c r="AB49" s="705">
        <f t="shared" si="11"/>
        <v>4</v>
      </c>
      <c r="AC49" s="706"/>
      <c r="AD49" t="str">
        <f>IFERROR(IF(F49="М",INDEX('Юноши '!$W$3:$W$49,MATCH(B49,'Юноши '!$C$3:$C$49,0)),""),"")</f>
        <v/>
      </c>
      <c r="AE49" t="str">
        <f>IFERROR(IF(F49="М",INDEX('Юноши '!$X$3:$X$44,MATCH(B49,'Юноши '!$C$3:$C$49,0)),""),"")</f>
        <v/>
      </c>
    </row>
    <row r="50" spans="1:31" ht="21.75" thickBot="1" x14ac:dyDescent="0.4">
      <c r="A50" s="477" t="str">
        <f>'Сводный отчет'!B65</f>
        <v>Могилевская Область</v>
      </c>
      <c r="B50" s="234"/>
      <c r="C50" s="234"/>
      <c r="D50" s="234"/>
      <c r="E50" s="234"/>
      <c r="F50" s="234"/>
      <c r="G50" s="235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29">
        <f>'ЛЗ Девушки'!R44</f>
        <v>198</v>
      </c>
      <c r="U50" s="236">
        <f>'Сводный отчет'!U65</f>
        <v>217</v>
      </c>
      <c r="V50" s="237"/>
      <c r="W50" s="237"/>
      <c r="X50" s="237"/>
      <c r="Y50" s="237"/>
      <c r="Z50" s="237"/>
      <c r="AA50" s="237">
        <f t="shared" si="10"/>
        <v>415</v>
      </c>
      <c r="AB50" s="705">
        <f t="shared" si="11"/>
        <v>5</v>
      </c>
      <c r="AC50" s="706"/>
      <c r="AD50" t="str">
        <f>IFERROR(IF(F50="М",INDEX('Юноши '!$W$3:$W$49,MATCH(B50,'Юноши '!$C$3:$C$49,0)),""),"")</f>
        <v/>
      </c>
      <c r="AE50" t="str">
        <f>IFERROR(IF(F50="М",INDEX('Юноши '!$X$3:$X$44,MATCH(B50,'Юноши '!$C$3:$C$49,0)),""),"")</f>
        <v/>
      </c>
    </row>
    <row r="51" spans="1:31" ht="21" x14ac:dyDescent="0.35">
      <c r="A51" s="477" t="str">
        <f>'Сводный отчет'!B79</f>
        <v>Минская область</v>
      </c>
      <c r="B51" s="234"/>
      <c r="C51" s="234"/>
      <c r="D51" s="234"/>
      <c r="E51" s="234"/>
      <c r="F51" s="234"/>
      <c r="G51" s="235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29">
        <f>'ЛЗ Девушки'!R45</f>
        <v>164</v>
      </c>
      <c r="U51" s="236">
        <f>'Сводный отчет'!U79</f>
        <v>234</v>
      </c>
      <c r="V51" s="237"/>
      <c r="W51" s="237"/>
      <c r="X51" s="237"/>
      <c r="Y51" s="237"/>
      <c r="Z51" s="237"/>
      <c r="AA51" s="237">
        <f t="shared" si="10"/>
        <v>398</v>
      </c>
      <c r="AB51" s="705">
        <f t="shared" si="11"/>
        <v>6</v>
      </c>
      <c r="AC51" s="706"/>
      <c r="AD51" t="str">
        <f>IFERROR(IF(F51="М",INDEX('Юноши '!$W$3:$W$49,MATCH(B51,'Юноши '!$C$3:$C$49,0)),""),"")</f>
        <v/>
      </c>
      <c r="AE51" t="str">
        <f>IFERROR(IF(F51="М",INDEX('Юноши '!$X$3:$X$44,MATCH(B51,'Юноши '!$C$3:$C$49,0)),""),"")</f>
        <v/>
      </c>
    </row>
    <row r="52" spans="1:31" ht="20.25" customHeight="1" x14ac:dyDescent="0.25">
      <c r="A52" s="707" t="s">
        <v>191</v>
      </c>
      <c r="B52" s="708"/>
      <c r="C52" s="708"/>
      <c r="D52" s="708"/>
      <c r="E52" s="708"/>
      <c r="F52" s="708"/>
      <c r="G52" s="708"/>
      <c r="H52" s="708"/>
      <c r="I52" s="708"/>
      <c r="J52" s="708"/>
      <c r="K52" s="708"/>
      <c r="L52" s="708"/>
      <c r="M52" s="708"/>
      <c r="N52" s="708"/>
      <c r="O52" s="708"/>
      <c r="P52" s="708"/>
      <c r="Q52" s="708"/>
      <c r="R52" s="708"/>
      <c r="S52" s="708"/>
      <c r="T52" s="708"/>
      <c r="U52" s="708"/>
      <c r="V52" s="708"/>
      <c r="W52" s="708"/>
      <c r="X52" s="708"/>
      <c r="Y52" s="708"/>
      <c r="Z52" s="708"/>
      <c r="AA52" s="708"/>
      <c r="AB52" s="708"/>
      <c r="AC52" s="709"/>
      <c r="AD52" t="str">
        <f>IFERROR(IF(F52="М",INDEX('Юноши '!$W$3:$W$49,MATCH(B52,'Юноши '!$C$3:$C$49,0)),""),"")</f>
        <v/>
      </c>
      <c r="AE52" t="str">
        <f>IFERROR(IF(F52="М",INDEX('Юноши '!$X$3:$X$44,MATCH(B52,'Юноши '!$C$3:$C$49,0)),""),"")</f>
        <v/>
      </c>
    </row>
    <row r="53" spans="1:31" ht="15.75" thickBot="1" x14ac:dyDescent="0.3">
      <c r="A53" s="707"/>
      <c r="B53" s="708"/>
      <c r="C53" s="708"/>
      <c r="D53" s="708"/>
      <c r="E53" s="708"/>
      <c r="F53" s="708"/>
      <c r="G53" s="708"/>
      <c r="H53" s="708"/>
      <c r="I53" s="708"/>
      <c r="J53" s="708"/>
      <c r="K53" s="708"/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08"/>
      <c r="Z53" s="708"/>
      <c r="AA53" s="708"/>
      <c r="AB53" s="708"/>
      <c r="AC53" s="709"/>
      <c r="AD53" t="str">
        <f>IFERROR(IF(F53="М",INDEX('Юноши '!$W$3:$W$49,MATCH(B53,'Юноши '!$C$3:$C$49,0)),""),"")</f>
        <v/>
      </c>
      <c r="AE53" t="str">
        <f>IFERROR(IF(F53="М",INDEX('Юноши '!$X$3:$X$44,MATCH(B53,'Юноши '!$C$3:$C$49,0)),""),"")</f>
        <v/>
      </c>
    </row>
    <row r="54" spans="1:31" ht="21.75" thickBot="1" x14ac:dyDescent="0.4">
      <c r="A54" s="476" t="str">
        <f>'Сводный отчет'!B10</f>
        <v>Брестская область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>
        <f>'ЛЗ Девушки'!R48</f>
        <v>0</v>
      </c>
      <c r="U54" s="231">
        <f>'Сводный отчет'!U10</f>
        <v>0</v>
      </c>
      <c r="V54" s="237"/>
      <c r="W54" s="237"/>
      <c r="X54" s="237"/>
      <c r="Y54" s="237"/>
      <c r="Z54" s="237"/>
      <c r="AA54" s="237">
        <f>U54+T54</f>
        <v>0</v>
      </c>
      <c r="AB54" s="705">
        <f>IFERROR(_xlfn.RANK.EQ(AA54,$AA$54:$AA$59,0),"")</f>
        <v>1</v>
      </c>
      <c r="AC54" s="706"/>
      <c r="AD54" t="str">
        <f>IFERROR(IF(F54="М",INDEX('Юноши '!$W$3:$W$49,MATCH(B54,'Юноши '!$C$3:$C$49,0)),""),"")</f>
        <v/>
      </c>
      <c r="AE54" t="str">
        <f>IFERROR(IF(F54="М",INDEX('Юноши '!$X$3:$X$44,MATCH(B54,'Юноши '!$C$3:$C$49,0)),""),"")</f>
        <v/>
      </c>
    </row>
    <row r="55" spans="1:31" ht="21.75" thickBot="1" x14ac:dyDescent="0.4">
      <c r="A55" s="477" t="str">
        <f>'Сводный отчет'!B24</f>
        <v>Витебская область</v>
      </c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29">
        <f>'ЛЗ Девушки'!R49</f>
        <v>0</v>
      </c>
      <c r="U55" s="236">
        <f>'Сводный отчет'!U24</f>
        <v>0</v>
      </c>
      <c r="V55" s="237"/>
      <c r="W55" s="237"/>
      <c r="X55" s="237"/>
      <c r="Y55" s="237"/>
      <c r="Z55" s="237"/>
      <c r="AA55" s="237">
        <f t="shared" ref="AA55:AA59" si="12">U55+T55</f>
        <v>0</v>
      </c>
      <c r="AB55" s="705">
        <f t="shared" ref="AB55:AB59" si="13">IFERROR(_xlfn.RANK.EQ(AA55,$AA$54:$AA$59,0),"")</f>
        <v>1</v>
      </c>
      <c r="AC55" s="706"/>
      <c r="AD55" t="str">
        <f>IFERROR(IF(F55="М",INDEX('Юноши '!$W$3:$W$49,MATCH(B55,'Юноши '!$C$3:$C$49,0)),""),"")</f>
        <v/>
      </c>
      <c r="AE55" t="str">
        <f>IFERROR(IF(F55="М",INDEX('Юноши '!$X$3:$X$44,MATCH(B55,'Юноши '!$C$3:$C$49,0)),""),"")</f>
        <v/>
      </c>
    </row>
    <row r="56" spans="1:31" ht="21.75" thickBot="1" x14ac:dyDescent="0.4">
      <c r="A56" s="477" t="str">
        <f>'Сводный отчет'!B38</f>
        <v>Гомельская область</v>
      </c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29">
        <f>'ЛЗ Девушки'!R50</f>
        <v>0</v>
      </c>
      <c r="U56" s="236">
        <f>'Сводный отчет'!U38</f>
        <v>0</v>
      </c>
      <c r="V56" s="237"/>
      <c r="W56" s="237"/>
      <c r="X56" s="237"/>
      <c r="Y56" s="237"/>
      <c r="Z56" s="237"/>
      <c r="AA56" s="237">
        <f t="shared" si="12"/>
        <v>0</v>
      </c>
      <c r="AB56" s="705">
        <f t="shared" si="13"/>
        <v>1</v>
      </c>
      <c r="AC56" s="706"/>
      <c r="AD56" t="str">
        <f>IFERROR(IF(F56="М",INDEX('Юноши '!$W$3:$W$49,MATCH(B56,'Юноши '!$C$3:$C$49,0)),""),"")</f>
        <v/>
      </c>
      <c r="AE56" t="str">
        <f>IFERROR(IF(F56="М",INDEX('Юноши '!$X$3:$X$44,MATCH(B56,'Юноши '!$C$3:$C$49,0)),""),"")</f>
        <v/>
      </c>
    </row>
    <row r="57" spans="1:31" ht="21.75" thickBot="1" x14ac:dyDescent="0.4">
      <c r="A57" s="477" t="str">
        <f>'Сводный отчет'!B52</f>
        <v>Гродненская область</v>
      </c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29">
        <f>'ЛЗ Девушки'!R51</f>
        <v>0</v>
      </c>
      <c r="U57" s="236">
        <f>'Сводный отчет'!U52</f>
        <v>0</v>
      </c>
      <c r="V57" s="237"/>
      <c r="W57" s="237"/>
      <c r="X57" s="237"/>
      <c r="Y57" s="237"/>
      <c r="Z57" s="237"/>
      <c r="AA57" s="237">
        <f t="shared" si="12"/>
        <v>0</v>
      </c>
      <c r="AB57" s="705">
        <f t="shared" si="13"/>
        <v>1</v>
      </c>
      <c r="AC57" s="706"/>
      <c r="AD57" t="str">
        <f>IFERROR(IF(F57="М",INDEX('Юноши '!$W$3:$W$49,MATCH(B57,'Юноши '!$C$3:$C$49,0)),""),"")</f>
        <v/>
      </c>
      <c r="AE57" t="str">
        <f>IFERROR(IF(F57="М",INDEX('Юноши '!$X$3:$X$44,MATCH(B57,'Юноши '!$C$3:$C$49,0)),""),"")</f>
        <v/>
      </c>
    </row>
    <row r="58" spans="1:31" ht="21.75" thickBot="1" x14ac:dyDescent="0.4">
      <c r="A58" s="477" t="str">
        <f>'Сводный отчет'!B66</f>
        <v>Могилевская Область</v>
      </c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29">
        <f>'ЛЗ Девушки'!R52</f>
        <v>0</v>
      </c>
      <c r="U58" s="236">
        <f>'Сводный отчет'!U66</f>
        <v>0</v>
      </c>
      <c r="V58" s="237"/>
      <c r="W58" s="237"/>
      <c r="X58" s="237"/>
      <c r="Y58" s="237"/>
      <c r="Z58" s="237"/>
      <c r="AA58" s="237">
        <f t="shared" si="12"/>
        <v>0</v>
      </c>
      <c r="AB58" s="705">
        <f t="shared" si="13"/>
        <v>1</v>
      </c>
      <c r="AC58" s="706"/>
      <c r="AD58" t="str">
        <f>IFERROR(IF(F58="М",INDEX('Юноши '!$W$3:$W$49,MATCH(B58,'Юноши '!$C$3:$C$49,0)),""),"")</f>
        <v/>
      </c>
      <c r="AE58" t="str">
        <f>IFERROR(IF(F58="М",INDEX('Юноши '!$X$3:$X$44,MATCH(B58,'Юноши '!$C$3:$C$49,0)),""),"")</f>
        <v/>
      </c>
    </row>
    <row r="59" spans="1:31" ht="21.75" thickBot="1" x14ac:dyDescent="0.4">
      <c r="A59" s="477" t="str">
        <f>'Сводный отчет'!B80</f>
        <v>Минская область</v>
      </c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29">
        <f>'ЛЗ Девушки'!R53</f>
        <v>0</v>
      </c>
      <c r="U59" s="236">
        <f>'Сводный отчет'!U80</f>
        <v>0</v>
      </c>
      <c r="V59" s="238"/>
      <c r="W59" s="238"/>
      <c r="X59" s="238"/>
      <c r="Y59" s="238"/>
      <c r="Z59" s="238"/>
      <c r="AA59" s="237">
        <f t="shared" si="12"/>
        <v>0</v>
      </c>
      <c r="AB59" s="705">
        <f t="shared" si="13"/>
        <v>1</v>
      </c>
      <c r="AC59" s="706"/>
      <c r="AD59" t="str">
        <f>IFERROR(IF(F59="М",INDEX('Юноши '!$W$3:$W$49,MATCH(B59,'Юноши '!$C$3:$C$49,0)),""),"")</f>
        <v/>
      </c>
      <c r="AE59" t="str">
        <f>IFERROR(IF(F59="М",INDEX('Юноши '!$X$3:$X$44,MATCH(B59,'Юноши '!$C$3:$C$49,0)),""),"")</f>
        <v/>
      </c>
    </row>
    <row r="62" spans="1:31" ht="26.25" customHeight="1" x14ac:dyDescent="0.3">
      <c r="A62" s="254" t="s">
        <v>194</v>
      </c>
      <c r="B62" s="254"/>
      <c r="C62" s="254"/>
      <c r="E62" s="254" t="s">
        <v>197</v>
      </c>
      <c r="F62" s="253"/>
    </row>
    <row r="63" spans="1:31" ht="20.25" x14ac:dyDescent="0.3">
      <c r="A63" s="254" t="s">
        <v>195</v>
      </c>
      <c r="B63" s="254"/>
      <c r="C63" s="254"/>
      <c r="E63" s="254" t="s">
        <v>196</v>
      </c>
    </row>
  </sheetData>
  <mergeCells count="67">
    <mergeCell ref="A1:AC1"/>
    <mergeCell ref="A2:A3"/>
    <mergeCell ref="B2:B3"/>
    <mergeCell ref="C2:C3"/>
    <mergeCell ref="D2:D3"/>
    <mergeCell ref="E2:E3"/>
    <mergeCell ref="F2:F3"/>
    <mergeCell ref="G2:H2"/>
    <mergeCell ref="I2:J2"/>
    <mergeCell ref="K2:L2"/>
    <mergeCell ref="AB8:AC8"/>
    <mergeCell ref="M2:N2"/>
    <mergeCell ref="O2:P2"/>
    <mergeCell ref="Q2:R2"/>
    <mergeCell ref="S2:T2"/>
    <mergeCell ref="U2:V2"/>
    <mergeCell ref="W2:X2"/>
    <mergeCell ref="Y2:Z2"/>
    <mergeCell ref="AB2:AC3"/>
    <mergeCell ref="A4:AC5"/>
    <mergeCell ref="AB6:AC6"/>
    <mergeCell ref="AB7:AC7"/>
    <mergeCell ref="AB22:AC22"/>
    <mergeCell ref="AB9:AC9"/>
    <mergeCell ref="AB10:AC10"/>
    <mergeCell ref="AB11:AC11"/>
    <mergeCell ref="A12:AC13"/>
    <mergeCell ref="AB14:AC14"/>
    <mergeCell ref="AB15:AC15"/>
    <mergeCell ref="AB16:AC16"/>
    <mergeCell ref="AB17:AC17"/>
    <mergeCell ref="AB18:AC18"/>
    <mergeCell ref="AB19:AC19"/>
    <mergeCell ref="A20:AC21"/>
    <mergeCell ref="AB35:AC35"/>
    <mergeCell ref="AB23:AC23"/>
    <mergeCell ref="AB24:AC24"/>
    <mergeCell ref="AB25:AC25"/>
    <mergeCell ref="AB26:AC26"/>
    <mergeCell ref="AB27:AC27"/>
    <mergeCell ref="A28:AC29"/>
    <mergeCell ref="AB30:AC30"/>
    <mergeCell ref="AB31:AC31"/>
    <mergeCell ref="AB32:AC32"/>
    <mergeCell ref="AB33:AC33"/>
    <mergeCell ref="AB34:AC34"/>
    <mergeCell ref="AB49:AC49"/>
    <mergeCell ref="A36:AC37"/>
    <mergeCell ref="AB38:AC38"/>
    <mergeCell ref="AB39:AC39"/>
    <mergeCell ref="AB40:AC40"/>
    <mergeCell ref="AB41:AC41"/>
    <mergeCell ref="AB42:AC42"/>
    <mergeCell ref="AB43:AC43"/>
    <mergeCell ref="A44:AC45"/>
    <mergeCell ref="AB46:AC46"/>
    <mergeCell ref="AB47:AC47"/>
    <mergeCell ref="AB48:AC48"/>
    <mergeCell ref="AB57:AC57"/>
    <mergeCell ref="AB58:AC58"/>
    <mergeCell ref="AB59:AC59"/>
    <mergeCell ref="AB50:AC50"/>
    <mergeCell ref="AB51:AC51"/>
    <mergeCell ref="A52:AC53"/>
    <mergeCell ref="AB54:AC54"/>
    <mergeCell ref="AB55:AC55"/>
    <mergeCell ref="AB56:AC56"/>
  </mergeCells>
  <conditionalFormatting sqref="U6:U11">
    <cfRule type="duplicateValues" dxfId="29" priority="14"/>
  </conditionalFormatting>
  <conditionalFormatting sqref="U14:U19">
    <cfRule type="duplicateValues" dxfId="28" priority="13"/>
  </conditionalFormatting>
  <conditionalFormatting sqref="U22:U27">
    <cfRule type="duplicateValues" dxfId="27" priority="12"/>
  </conditionalFormatting>
  <conditionalFormatting sqref="U30:U35">
    <cfRule type="duplicateValues" dxfId="26" priority="11"/>
  </conditionalFormatting>
  <conditionalFormatting sqref="U38:U43">
    <cfRule type="duplicateValues" dxfId="25" priority="10"/>
  </conditionalFormatting>
  <conditionalFormatting sqref="U46:U51">
    <cfRule type="duplicateValues" dxfId="24" priority="9"/>
  </conditionalFormatting>
  <conditionalFormatting sqref="U54:U59">
    <cfRule type="duplicateValues" dxfId="23" priority="8"/>
  </conditionalFormatting>
  <conditionalFormatting sqref="AA54:AA59">
    <cfRule type="duplicateValues" dxfId="22" priority="7"/>
  </conditionalFormatting>
  <conditionalFormatting sqref="AA46:AA51">
    <cfRule type="duplicateValues" dxfId="21" priority="6"/>
  </conditionalFormatting>
  <conditionalFormatting sqref="AA38:AA43">
    <cfRule type="duplicateValues" dxfId="20" priority="5"/>
  </conditionalFormatting>
  <conditionalFormatting sqref="AA30:AA35">
    <cfRule type="duplicateValues" dxfId="19" priority="4"/>
  </conditionalFormatting>
  <conditionalFormatting sqref="AA22:AA27">
    <cfRule type="duplicateValues" dxfId="18" priority="3"/>
  </conditionalFormatting>
  <conditionalFormatting sqref="AA14:AA19">
    <cfRule type="duplicateValues" dxfId="17" priority="2"/>
  </conditionalFormatting>
  <conditionalFormatting sqref="AA6:AA11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5"/>
  <sheetViews>
    <sheetView view="pageBreakPreview" zoomScale="70" zoomScaleNormal="70" zoomScaleSheetLayoutView="70" workbookViewId="0">
      <pane xSplit="5" ySplit="3" topLeftCell="J77" activePane="bottomRight" state="frozen"/>
      <selection pane="topRight" activeCell="G1" sqref="G1"/>
      <selection pane="bottomLeft" activeCell="A3" sqref="A3"/>
      <selection pane="bottomRight" activeCell="Q104" sqref="Q104"/>
    </sheetView>
  </sheetViews>
  <sheetFormatPr defaultColWidth="9.140625" defaultRowHeight="18.75" x14ac:dyDescent="0.25"/>
  <cols>
    <col min="1" max="1" width="6.5703125" style="2" customWidth="1"/>
    <col min="2" max="2" width="26.42578125" style="2" customWidth="1"/>
    <col min="3" max="3" width="32.28515625" style="2" bestFit="1" customWidth="1"/>
    <col min="4" max="4" width="12.85546875" style="2" customWidth="1"/>
    <col min="5" max="5" width="7.5703125" style="131" customWidth="1"/>
    <col min="6" max="6" width="9.140625" style="2" customWidth="1"/>
    <col min="7" max="7" width="15" style="186" customWidth="1"/>
    <col min="8" max="8" width="15.42578125" style="2" customWidth="1"/>
    <col min="9" max="9" width="13" style="246" customWidth="1"/>
    <col min="10" max="10" width="7.5703125" style="2" customWidth="1"/>
    <col min="11" max="11" width="14.85546875" style="2" hidden="1" customWidth="1"/>
    <col min="12" max="12" width="7.28515625" style="2" hidden="1" customWidth="1"/>
    <col min="13" max="13" width="13" style="2" customWidth="1"/>
    <col min="14" max="14" width="12.140625" style="2" customWidth="1"/>
    <col min="15" max="15" width="13.28515625" style="2" customWidth="1"/>
    <col min="16" max="16" width="10.42578125" style="2" customWidth="1"/>
    <col min="17" max="17" width="13.28515625" style="214" customWidth="1"/>
    <col min="18" max="18" width="9.140625" style="2" customWidth="1"/>
    <col min="19" max="19" width="13.28515625" style="2" customWidth="1"/>
    <col min="20" max="20" width="10.7109375" style="2" customWidth="1"/>
    <col min="21" max="21" width="10.85546875" style="2" customWidth="1"/>
    <col min="22" max="22" width="11" style="2" hidden="1" customWidth="1"/>
    <col min="23" max="23" width="11.28515625" style="2" hidden="1" customWidth="1"/>
    <col min="24" max="24" width="14.85546875" style="2" hidden="1" customWidth="1"/>
    <col min="25" max="25" width="11.42578125" style="2" customWidth="1"/>
    <col min="26" max="26" width="11.140625" style="2" customWidth="1"/>
    <col min="27" max="27" width="15.140625" style="2" bestFit="1" customWidth="1"/>
    <col min="28" max="16384" width="9.140625" style="2"/>
  </cols>
  <sheetData>
    <row r="1" spans="1:27" ht="54.75" customHeight="1" thickBot="1" x14ac:dyDescent="0.3">
      <c r="A1" s="734" t="s">
        <v>451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735"/>
      <c r="Y1" s="735"/>
      <c r="Z1" s="735"/>
    </row>
    <row r="2" spans="1:27" ht="57" customHeight="1" x14ac:dyDescent="0.25">
      <c r="A2" s="749" t="s">
        <v>0</v>
      </c>
      <c r="B2" s="751" t="s">
        <v>4</v>
      </c>
      <c r="C2" s="747" t="s">
        <v>17</v>
      </c>
      <c r="D2" s="747" t="s">
        <v>23</v>
      </c>
      <c r="E2" s="747" t="s">
        <v>1</v>
      </c>
      <c r="F2" s="738" t="s">
        <v>3</v>
      </c>
      <c r="G2" s="745" t="s">
        <v>5</v>
      </c>
      <c r="H2" s="746"/>
      <c r="I2" s="744" t="s">
        <v>88</v>
      </c>
      <c r="J2" s="738"/>
      <c r="K2" s="740" t="s">
        <v>27</v>
      </c>
      <c r="L2" s="741"/>
      <c r="M2" s="742" t="s">
        <v>8</v>
      </c>
      <c r="N2" s="743"/>
      <c r="O2" s="742" t="s">
        <v>9</v>
      </c>
      <c r="P2" s="743"/>
      <c r="Q2" s="740" t="s">
        <v>10</v>
      </c>
      <c r="R2" s="741"/>
      <c r="S2" s="744" t="s">
        <v>11</v>
      </c>
      <c r="T2" s="738"/>
      <c r="U2" s="744" t="s">
        <v>12</v>
      </c>
      <c r="V2" s="738"/>
      <c r="W2" s="745" t="s">
        <v>13</v>
      </c>
      <c r="X2" s="736"/>
      <c r="Y2" s="736" t="s">
        <v>14</v>
      </c>
      <c r="Z2" s="737"/>
    </row>
    <row r="3" spans="1:27" ht="38.25" thickBot="1" x14ac:dyDescent="0.3">
      <c r="A3" s="750"/>
      <c r="B3" s="752"/>
      <c r="C3" s="748"/>
      <c r="D3" s="748"/>
      <c r="E3" s="748"/>
      <c r="F3" s="739"/>
      <c r="G3" s="185" t="s">
        <v>25</v>
      </c>
      <c r="H3" s="136" t="s">
        <v>26</v>
      </c>
      <c r="I3" s="245" t="s">
        <v>25</v>
      </c>
      <c r="J3" s="220" t="s">
        <v>26</v>
      </c>
      <c r="K3" s="134" t="s">
        <v>25</v>
      </c>
      <c r="L3" s="136" t="s">
        <v>26</v>
      </c>
      <c r="M3" s="566" t="s">
        <v>25</v>
      </c>
      <c r="N3" s="220" t="s">
        <v>26</v>
      </c>
      <c r="O3" s="135" t="s">
        <v>25</v>
      </c>
      <c r="P3" s="220" t="s">
        <v>26</v>
      </c>
      <c r="Q3" s="134" t="s">
        <v>25</v>
      </c>
      <c r="R3" s="136" t="s">
        <v>26</v>
      </c>
      <c r="S3" s="135" t="s">
        <v>25</v>
      </c>
      <c r="T3" s="220" t="s">
        <v>26</v>
      </c>
      <c r="U3" s="467" t="s">
        <v>19</v>
      </c>
      <c r="V3" s="133" t="s">
        <v>20</v>
      </c>
      <c r="W3" s="134" t="s">
        <v>19</v>
      </c>
      <c r="X3" s="382" t="s">
        <v>20</v>
      </c>
      <c r="Y3" s="382" t="s">
        <v>19</v>
      </c>
      <c r="Z3" s="133" t="s">
        <v>20</v>
      </c>
      <c r="AA3" s="1"/>
    </row>
    <row r="4" spans="1:27" x14ac:dyDescent="0.25">
      <c r="A4" s="351">
        <v>1</v>
      </c>
      <c r="B4" s="391" t="s">
        <v>18</v>
      </c>
      <c r="C4" s="374" t="s">
        <v>362</v>
      </c>
      <c r="D4" s="449">
        <v>38106</v>
      </c>
      <c r="E4" s="375">
        <f>IF(ISBLANK(D4),"",(DATEDIF(D4,'Условия заполнения'!$A$1:$A$1,"Y")))</f>
        <v>19</v>
      </c>
      <c r="F4" s="400" t="s">
        <v>24</v>
      </c>
      <c r="G4" s="440">
        <v>4.3</v>
      </c>
      <c r="H4" s="412">
        <f>IF(ISBLANK(G4),"",IF(F4="М",IF(E4&lt;=16,VLOOKUP(G4,'Таблица Юноши 1'!$B$7:$C$23,2,-1),VLOOKUP(G4,'Таблица Юноши 1'!$D$7:$E$24,2,-1)),IF(E4&lt;=16,VLOOKUP(G4,' Таблица Девушки 1'!$B$8:$C$31,2,-1),VLOOKUP(G4,' Таблица Девушки 1'!$D$8:$E$32,2,-1))))</f>
        <v>49</v>
      </c>
      <c r="I4" s="432">
        <v>13.31</v>
      </c>
      <c r="J4" s="400">
        <f>IF(ISBLANK(I4),"",IF(F4="М",IF(E4&lt;=16,VLOOKUP(I4,'Таблица Юноши 1'!$V$7:$W$67,2,-1),VLOOKUP(I4,'Таблица Юноши 1'!$X$7:$Y$67,2,-1)),IF(E4&lt;=16,VLOOKUP(I4,' Таблица Девушки 1'!$V$8:$W$68,2,-1),VLOOKUP(I4,' Таблица Девушки 1'!$X$8:$Y$68,2,-1))))</f>
        <v>20</v>
      </c>
      <c r="K4" s="352"/>
      <c r="L4" s="412" t="str">
        <f>IF(ISBLANK(K4),"",IF(F4="М",IF(E4&lt;17,VLOOKUP(K4,'Таблица юноши'!#REF!,2,-1),VLOOKUP(K4,'Таблица юноши'!#REF!,2,-1)),IF(E4&lt;17,VLOOKUP(K4,'Таблица девушки'!#REF!,2,-1),VLOOKUP(K4,'Таблица девушки'!#REF!,2,-1))))</f>
        <v/>
      </c>
      <c r="M4" s="513" t="s">
        <v>406</v>
      </c>
      <c r="N4" s="400">
        <f>IF(ISBLANK(M4),"",IF(F4="М",IF(E4&lt;=16,VLOOKUP(M4,'Таблица Юноши 1'!$J$7:$K$67,2,-1),VLOOKUP(M4,'Таблица Юноши 1'!$L$7:$M$67,2,-1)),IF(E4&lt;=16,VLOOKUP(M4,' Таблица Девушки 1'!$J$8:$K$68,2,-1),VLOOKUP(M4,' Таблица Девушки 1'!$L$8:$M$68,2,-1))))</f>
        <v>42</v>
      </c>
      <c r="O4" s="373">
        <v>31</v>
      </c>
      <c r="P4" s="400">
        <f>IF(ISBLANK(O4),"",VLOOKUP(O4,'Таблица Юноши 1'!$F$7:$G$57,2,-1))</f>
        <v>31</v>
      </c>
      <c r="Q4" s="422">
        <v>262</v>
      </c>
      <c r="R4" s="412">
        <f>IF(ISBLANK(Q4),"",IF(F4="М",IF(E4&lt;=16,VLOOKUP(Q4,'Таблица Юноши 1'!$N$7:$O$68,2,-1),VLOOKUP(Q4,'Таблица Юноши 1'!$P$7:$Q$68,2,-1)),IF(E4&lt;=16,VLOOKUP(Q4,' Таблица Девушки 1'!$N$8:$O$69,2,-1),VLOOKUP(Q4,' Таблица Девушки 1'!$P$8:$Q$69,2,-1))))</f>
        <v>42</v>
      </c>
      <c r="S4" s="373">
        <v>28</v>
      </c>
      <c r="T4" s="400">
        <f>IF(ISBLANK(S4),"",IF(F4="М",IF(E4&lt;=16,VLOOKUP(S4,'Таблица Юноши 1'!$R$7:$S$43,2,-1),VLOOKUP(S4,'Таблица Юноши 1'!$T$7:$U$43,2,-1)),IF(E4&lt;=16,VLOOKUP(S4,' Таблица Девушки 1'!$R$8:$S$48,2,-1),VLOOKUP(S4,' Таблица Девушки 1'!$T$8:$U$48,2,-1))))</f>
        <v>45</v>
      </c>
      <c r="U4" s="373">
        <f>SUM(H4,J4,L4,N4,P4,R4,T4)</f>
        <v>229</v>
      </c>
      <c r="V4" s="468">
        <f>'Юноши '!W3</f>
        <v>29</v>
      </c>
      <c r="W4" s="761">
        <f>SUM(U4:U10)</f>
        <v>1340</v>
      </c>
      <c r="X4" s="762"/>
      <c r="Y4" s="753">
        <f>SUM(U4:U17)</f>
        <v>2880</v>
      </c>
      <c r="Z4" s="756">
        <f>IFERROR(_xlfn.RANK.EQ(Y4,$Y$4:$Y$101,0),"")</f>
        <v>3</v>
      </c>
    </row>
    <row r="5" spans="1:27" x14ac:dyDescent="0.25">
      <c r="A5" s="353">
        <v>2</v>
      </c>
      <c r="B5" s="392" t="s">
        <v>18</v>
      </c>
      <c r="C5" s="367" t="s">
        <v>363</v>
      </c>
      <c r="D5" s="450">
        <v>39112</v>
      </c>
      <c r="E5" s="368">
        <f>IF(ISBLANK(D5),"",(DATEDIF(D5,'Условия заполнения'!$A$1:$A$1,"Y")))</f>
        <v>16</v>
      </c>
      <c r="F5" s="401" t="str">
        <f>IF(ISBLANK(F4),"",F4)</f>
        <v>М</v>
      </c>
      <c r="G5" s="441">
        <v>4.3</v>
      </c>
      <c r="H5" s="413">
        <f>IF(ISBLANK(G5),"",IF(F5="М",IF(E5&lt;=16,VLOOKUP(G5,'Таблица Юноши 1'!$B$7:$C$23,2,-1),VLOOKUP(G5,'Таблица Юноши 1'!$D$7:$E$24,2,-1)),IF(E5&lt;=16,VLOOKUP(G5,' Таблица Девушки 1'!$B$8:$C$31,2,-1),VLOOKUP(G5,' Таблица Девушки 1'!$D$8:$E$32,2,-1))))</f>
        <v>50</v>
      </c>
      <c r="I5" s="433">
        <v>8.42</v>
      </c>
      <c r="J5" s="401">
        <f>IF(ISBLANK(I5),"",IF(F5="М",IF(E5&lt;=16,VLOOKUP(I5,'Таблица Юноши 1'!$V$7:$W$67,2,-1),VLOOKUP(I5,'Таблица Юноши 1'!$X$7:$Y$67,2,-1)),IF(E5&lt;=16,VLOOKUP(I5,' Таблица Девушки 1'!$V$8:$W$68,2,-1),VLOOKUP(I5,' Таблица Девушки 1'!$X$8:$Y$68,2,-1))))</f>
        <v>21</v>
      </c>
      <c r="K5" s="354"/>
      <c r="L5" s="413" t="str">
        <f>IF(ISBLANK(K5),"",IF(F5="М",IF(E5&lt;17,VLOOKUP(K5,'Таблица юноши'!#REF!,2,-1),VLOOKUP(K5,'Таблица юноши'!#REF!,2,-1)),IF(E5&lt;17,VLOOKUP(K5,'Таблица девушки'!#REF!,2,-1),VLOOKUP(K5,'Таблица девушки'!#REF!,2,-1))))</f>
        <v/>
      </c>
      <c r="M5" s="514" t="s">
        <v>445</v>
      </c>
      <c r="N5" s="401">
        <f>IF(ISBLANK(M5),"",IF(F5="М",IF(E5&lt;=16,VLOOKUP(M5,'Таблица Юноши 1'!$J$7:$K$67,2,-1),VLOOKUP(M5,'Таблица Юноши 1'!$L$7:$M$67,2,-1)),IF(E5&lt;=16,VLOOKUP(M5,' Таблица Девушки 1'!$J$8:$K$68,2,-1),VLOOKUP(M5,' Таблица Девушки 1'!$L$8:$M$68,2,-1))))</f>
        <v>44</v>
      </c>
      <c r="O5" s="376">
        <v>39</v>
      </c>
      <c r="P5" s="401">
        <f>IF(ISBLANK(O5),"",VLOOKUP(O5,'Таблица Юноши 1'!$F$7:$G$57,2,-1))</f>
        <v>39</v>
      </c>
      <c r="Q5" s="423">
        <v>266</v>
      </c>
      <c r="R5" s="413">
        <f>IF(ISBLANK(Q5),"",IF(F5="М",IF(E5&lt;=16,VLOOKUP(Q5,'Таблица Юноши 1'!$N$7:$O$68,2,-1),VLOOKUP(Q5,'Таблица Юноши 1'!$P$7:$Q$68,2,-1)),IF(E5&lt;=16,VLOOKUP(Q5,' Таблица Девушки 1'!$N$8:$O$69,2,-1),VLOOKUP(Q5,' Таблица Девушки 1'!$P$8:$Q$69,2,-1))))</f>
        <v>48</v>
      </c>
      <c r="S5" s="376">
        <v>20</v>
      </c>
      <c r="T5" s="401">
        <f>IF(ISBLANK(S5),"",IF(F5="М",IF(E5&lt;=16,VLOOKUP(S5,'Таблица Юноши 1'!$R$7:$S$43,2,-1),VLOOKUP(S5,'Таблица Юноши 1'!$T$7:$U$43,2,-1)),IF(E5&lt;=16,VLOOKUP(S5,' Таблица Девушки 1'!$R$8:$S$48,2,-1),VLOOKUP(S5,' Таблица Девушки 1'!$T$8:$U$48,2,-1))))</f>
        <v>30</v>
      </c>
      <c r="U5" s="376">
        <f>SUM(H5,J5,L5,N5,P5,R5,T5)</f>
        <v>232</v>
      </c>
      <c r="V5" s="469">
        <f>'Юноши '!W4</f>
        <v>26</v>
      </c>
      <c r="W5" s="759"/>
      <c r="X5" s="760"/>
      <c r="Y5" s="754"/>
      <c r="Z5" s="757"/>
    </row>
    <row r="6" spans="1:27" x14ac:dyDescent="0.25">
      <c r="A6" s="353">
        <v>3</v>
      </c>
      <c r="B6" s="392" t="s">
        <v>18</v>
      </c>
      <c r="C6" s="367" t="s">
        <v>364</v>
      </c>
      <c r="D6" s="450">
        <v>39062</v>
      </c>
      <c r="E6" s="368">
        <f>IF(ISBLANK(D6),"",(DATEDIF(D6,'Условия заполнения'!$A$1:$A$1,"Y")))</f>
        <v>16</v>
      </c>
      <c r="F6" s="401" t="str">
        <f>IF(ISBLANK(F5),"",F5)</f>
        <v>М</v>
      </c>
      <c r="G6" s="441">
        <v>4.4000000000000004</v>
      </c>
      <c r="H6" s="413">
        <f>IF(ISBLANK(G6),"",IF(F6="М",IF(E6&lt;=16,VLOOKUP(G6,'Таблица Юноши 1'!$B$7:$C$23,2,-1),VLOOKUP(G6,'Таблица Юноши 1'!$D$7:$E$24,2,-1)),IF(E6&lt;=16,VLOOKUP(G6,' Таблица Девушки 1'!$B$8:$C$31,2,-1),VLOOKUP(G6,' Таблица Девушки 1'!$D$8:$E$32,2,-1))))</f>
        <v>46</v>
      </c>
      <c r="I6" s="433">
        <v>7.46</v>
      </c>
      <c r="J6" s="401">
        <f>IF(ISBLANK(I6),"",IF(F6="М",IF(E6&lt;=16,VLOOKUP(I6,'Таблица Юноши 1'!$V$7:$W$67,2,-1),VLOOKUP(I6,'Таблица Юноши 1'!$X$7:$Y$67,2,-1)),IF(E6&lt;=16,VLOOKUP(I6,' Таблица Девушки 1'!$V$8:$W$68,2,-1),VLOOKUP(I6,' Таблица Девушки 1'!$X$8:$Y$68,2,-1))))</f>
        <v>37</v>
      </c>
      <c r="K6" s="354"/>
      <c r="L6" s="413" t="str">
        <f>IF(ISBLANK(K6),"",IF(F6="М",IF(E6&lt;17,VLOOKUP(K6,'Таблица юноши'!#REF!,2,-1),VLOOKUP(K6,'Таблица юноши'!#REF!,2,-1)),IF(E6&lt;17,VLOOKUP(K6,'Таблица девушки'!#REF!,2,-1),VLOOKUP(K6,'Таблица девушки'!#REF!,2,-1))))</f>
        <v/>
      </c>
      <c r="M6" s="514" t="s">
        <v>446</v>
      </c>
      <c r="N6" s="401">
        <f>IF(ISBLANK(M6),"",IF(F6="М",IF(E6&lt;=16,VLOOKUP(M6,'Таблица Юноши 1'!$J$7:$K$67,2,-1),VLOOKUP(M6,'Таблица Юноши 1'!$L$7:$M$67,2,-1)),IF(E6&lt;=16,VLOOKUP(M6,' Таблица Девушки 1'!$J$8:$K$68,2,-1),VLOOKUP(M6,' Таблица Девушки 1'!$L$8:$M$68,2,-1))))</f>
        <v>45</v>
      </c>
      <c r="O6" s="376">
        <v>38</v>
      </c>
      <c r="P6" s="401">
        <f>IF(ISBLANK(O6),"",VLOOKUP(O6,'Таблица Юноши 1'!$F$7:$G$57,2,-1))</f>
        <v>38</v>
      </c>
      <c r="Q6" s="423">
        <v>261</v>
      </c>
      <c r="R6" s="413">
        <f>IF(ISBLANK(Q6),"",IF(F6="М",IF(E6&lt;=16,VLOOKUP(Q6,'Таблица Юноши 1'!$N$7:$O$68,2,-1),VLOOKUP(Q6,'Таблица Юноши 1'!$P$7:$Q$68,2,-1)),IF(E6&lt;=16,VLOOKUP(Q6,' Таблица Девушки 1'!$N$8:$O$69,2,-1),VLOOKUP(Q6,' Таблица Девушки 1'!$P$8:$Q$69,2,-1))))</f>
        <v>43</v>
      </c>
      <c r="S6" s="376">
        <v>21</v>
      </c>
      <c r="T6" s="401">
        <f>IF(ISBLANK(S6),"",IF(F6="М",IF(E6&lt;=16,VLOOKUP(S6,'Таблица Юноши 1'!$R$7:$S$43,2,-1),VLOOKUP(S6,'Таблица Юноши 1'!$T$7:$U$43,2,-1)),IF(E6&lt;=16,VLOOKUP(S6,' Таблица Девушки 1'!$R$8:$S$48,2,-1),VLOOKUP(S6,' Таблица Девушки 1'!$T$8:$U$48,2,-1))))</f>
        <v>32</v>
      </c>
      <c r="U6" s="376">
        <f t="shared" ref="U6:U69" si="0">SUM(H6,J6,L6,N6,P6,R6,T6)</f>
        <v>241</v>
      </c>
      <c r="V6" s="469">
        <f>'Юноши '!W5</f>
        <v>16</v>
      </c>
      <c r="W6" s="759"/>
      <c r="X6" s="760"/>
      <c r="Y6" s="754"/>
      <c r="Z6" s="757"/>
    </row>
    <row r="7" spans="1:27" x14ac:dyDescent="0.25">
      <c r="A7" s="353">
        <v>4</v>
      </c>
      <c r="B7" s="392" t="s">
        <v>18</v>
      </c>
      <c r="C7" s="367" t="s">
        <v>365</v>
      </c>
      <c r="D7" s="450">
        <v>38968</v>
      </c>
      <c r="E7" s="368">
        <f>IF(ISBLANK(D7),"",(DATEDIF(D7,'Условия заполнения'!$A$1:$A$1,"Y")))</f>
        <v>16</v>
      </c>
      <c r="F7" s="401" t="str">
        <f>IF(ISBLANK(F6),"",F6)</f>
        <v>М</v>
      </c>
      <c r="G7" s="441">
        <v>4.0999999999999996</v>
      </c>
      <c r="H7" s="413">
        <f>IF(ISBLANK(G7),"",IF(F7="М",IF(E7&lt;=16,VLOOKUP(G7,'Таблица Юноши 1'!$B$7:$C$23,2,-1),VLOOKUP(G7,'Таблица Юноши 1'!$D$7:$E$24,2,-1)),IF(E7&lt;=16,VLOOKUP(G7,' Таблица Девушки 1'!$B$8:$C$31,2,-1),VLOOKUP(G7,' Таблица Девушки 1'!$D$8:$E$32,2,-1))))</f>
        <v>57</v>
      </c>
      <c r="I7" s="433">
        <v>8.26</v>
      </c>
      <c r="J7" s="401">
        <f>IF(ISBLANK(I7),"",IF(F7="М",IF(E7&lt;=16,VLOOKUP(I7,'Таблица Юноши 1'!$V$7:$W$67,2,-1),VLOOKUP(I7,'Таблица Юноши 1'!$X$7:$Y$67,2,-1)),IF(E7&lt;=16,VLOOKUP(I7,' Таблица Девушки 1'!$V$8:$W$68,2,-1),VLOOKUP(I7,' Таблица Девушки 1'!$X$8:$Y$68,2,-1))))</f>
        <v>24</v>
      </c>
      <c r="K7" s="354"/>
      <c r="L7" s="413" t="str">
        <f>IF(ISBLANK(K7),"",IF(F7="М",IF(E7&lt;17,VLOOKUP(K7,'Таблица юноши'!#REF!,2,-1),VLOOKUP(K7,'Таблица юноши'!#REF!,2,-1)),IF(E7&lt;17,VLOOKUP(K7,'Таблица девушки'!#REF!,2,-1),VLOOKUP(K7,'Таблица девушки'!#REF!,2,-1))))</f>
        <v/>
      </c>
      <c r="M7" s="514" t="s">
        <v>429</v>
      </c>
      <c r="N7" s="401">
        <f>IF(ISBLANK(M7),"",IF(F7="М",IF(E7&lt;=16,VLOOKUP(M7,'Таблица Юноши 1'!$J$7:$K$67,2,-1),VLOOKUP(M7,'Таблица Юноши 1'!$L$7:$M$67,2,-1)),IF(E7&lt;=16,VLOOKUP(M7,' Таблица Девушки 1'!$J$8:$K$68,2,-1),VLOOKUP(M7,' Таблица Девушки 1'!$L$8:$M$68,2,-1))))</f>
        <v>46</v>
      </c>
      <c r="O7" s="376">
        <v>9</v>
      </c>
      <c r="P7" s="401">
        <f>IF(ISBLANK(O7),"",VLOOKUP(O7,'Таблица Юноши 1'!$F$7:$G$57,2,-1))</f>
        <v>9</v>
      </c>
      <c r="Q7" s="423">
        <v>261</v>
      </c>
      <c r="R7" s="413">
        <f>IF(ISBLANK(Q7),"",IF(F7="М",IF(E7&lt;=16,VLOOKUP(Q7,'Таблица Юноши 1'!$N$7:$O$68,2,-1),VLOOKUP(Q7,'Таблица Юноши 1'!$P$7:$Q$68,2,-1)),IF(E7&lt;=16,VLOOKUP(Q7,' Таблица Девушки 1'!$N$8:$O$69,2,-1),VLOOKUP(Q7,' Таблица Девушки 1'!$P$8:$Q$69,2,-1))))</f>
        <v>43</v>
      </c>
      <c r="S7" s="376">
        <v>20</v>
      </c>
      <c r="T7" s="401">
        <f>IF(ISBLANK(S7),"",IF(F7="М",IF(E7&lt;=16,VLOOKUP(S7,'Таблица Юноши 1'!$R$7:$S$43,2,-1),VLOOKUP(S7,'Таблица Юноши 1'!$T$7:$U$43,2,-1)),IF(E7&lt;=16,VLOOKUP(S7,' Таблица Девушки 1'!$R$8:$S$48,2,-1),VLOOKUP(S7,' Таблица Девушки 1'!$T$8:$U$48,2,-1))))</f>
        <v>30</v>
      </c>
      <c r="U7" s="376">
        <f t="shared" si="0"/>
        <v>209</v>
      </c>
      <c r="V7" s="469">
        <f>'Юноши '!W6</f>
        <v>37</v>
      </c>
      <c r="W7" s="759"/>
      <c r="X7" s="760"/>
      <c r="Y7" s="754"/>
      <c r="Z7" s="757"/>
    </row>
    <row r="8" spans="1:27" x14ac:dyDescent="0.25">
      <c r="A8" s="353">
        <v>5</v>
      </c>
      <c r="B8" s="392" t="s">
        <v>18</v>
      </c>
      <c r="C8" s="367" t="s">
        <v>366</v>
      </c>
      <c r="D8" s="450">
        <v>38886</v>
      </c>
      <c r="E8" s="368">
        <f>IF(ISBLANK(D8),"",(DATEDIF(D8,'Условия заполнения'!$A$1:$A$1,"Y")))</f>
        <v>16</v>
      </c>
      <c r="F8" s="401" t="str">
        <f>IF(ISBLANK(F7),"",F7)</f>
        <v>М</v>
      </c>
      <c r="G8" s="441">
        <v>4.4000000000000004</v>
      </c>
      <c r="H8" s="413">
        <f>IF(ISBLANK(G8),"",IF(F8="М",IF(E8&lt;=16,VLOOKUP(G8,'Таблица Юноши 1'!$B$7:$C$23,2,-1),VLOOKUP(G8,'Таблица Юноши 1'!$D$7:$E$24,2,-1)),IF(E8&lt;=16,VLOOKUP(G8,' Таблица Девушки 1'!$B$8:$C$31,2,-1),VLOOKUP(G8,' Таблица Девушки 1'!$D$8:$E$32,2,-1))))</f>
        <v>46</v>
      </c>
      <c r="I8" s="433">
        <v>8.08</v>
      </c>
      <c r="J8" s="401">
        <f>IF(ISBLANK(I8),"",IF(F8="М",IF(E8&lt;=16,VLOOKUP(I8,'Таблица Юноши 1'!$V$7:$W$67,2,-1),VLOOKUP(I8,'Таблица Юноши 1'!$X$7:$Y$67,2,-1)),IF(E8&lt;=16,VLOOKUP(I8,' Таблица Девушки 1'!$V$8:$W$68,2,-1),VLOOKUP(I8,' Таблица Девушки 1'!$X$8:$Y$68,2,-1))))</f>
        <v>28</v>
      </c>
      <c r="K8" s="354"/>
      <c r="L8" s="413" t="str">
        <f>IF(ISBLANK(K8),"",IF(F8="М",IF(E8&lt;17,VLOOKUP(K8,'Таблица юноши'!#REF!,2,-1),VLOOKUP(K8,'Таблица юноши'!#REF!,2,-1)),IF(E8&lt;17,VLOOKUP(K8,'Таблица девушки'!#REF!,2,-1),VLOOKUP(K8,'Таблица девушки'!#REF!,2,-1))))</f>
        <v/>
      </c>
      <c r="M8" s="514" t="s">
        <v>447</v>
      </c>
      <c r="N8" s="401">
        <f>IF(ISBLANK(M8),"",IF(F8="М",IF(E8&lt;=16,VLOOKUP(M8,'Таблица Юноши 1'!$J$7:$K$67,2,-1),VLOOKUP(M8,'Таблица Юноши 1'!$L$7:$M$67,2,-1)),IF(E8&lt;=16,VLOOKUP(M8,' Таблица Девушки 1'!$J$8:$K$68,2,-1),VLOOKUP(M8,' Таблица Девушки 1'!$L$8:$M$68,2,-1))))</f>
        <v>42</v>
      </c>
      <c r="O8" s="376">
        <v>28</v>
      </c>
      <c r="P8" s="401">
        <f>IF(ISBLANK(O8),"",VLOOKUP(O8,'Таблица Юноши 1'!$F$7:$G$57,2,-1))</f>
        <v>28</v>
      </c>
      <c r="Q8" s="423">
        <v>279</v>
      </c>
      <c r="R8" s="413">
        <f>IF(ISBLANK(Q8),"",IF(F8="М",IF(E8&lt;=16,VLOOKUP(Q8,'Таблица Юноши 1'!$N$7:$O$68,2,-1),VLOOKUP(Q8,'Таблица Юноши 1'!$P$7:$Q$68,2,-1)),IF(E8&lt;=16,VLOOKUP(Q8,' Таблица Девушки 1'!$N$8:$O$69,2,-1),VLOOKUP(Q8,' Таблица Девушки 1'!$P$8:$Q$69,2,-1))))</f>
        <v>60</v>
      </c>
      <c r="S8" s="376">
        <v>20</v>
      </c>
      <c r="T8" s="401">
        <f>IF(ISBLANK(S8),"",IF(F8="М",IF(E8&lt;=16,VLOOKUP(S8,'Таблица Юноши 1'!$R$7:$S$43,2,-1),VLOOKUP(S8,'Таблица Юноши 1'!$T$7:$U$43,2,-1)),IF(E8&lt;=16,VLOOKUP(S8,' Таблица Девушки 1'!$R$8:$S$48,2,-1),VLOOKUP(S8,' Таблица Девушки 1'!$T$8:$U$48,2,-1))))</f>
        <v>30</v>
      </c>
      <c r="U8" s="376">
        <f t="shared" si="0"/>
        <v>234</v>
      </c>
      <c r="V8" s="469">
        <f>'Юноши '!W7</f>
        <v>21</v>
      </c>
      <c r="W8" s="759"/>
      <c r="X8" s="760"/>
      <c r="Y8" s="754"/>
      <c r="Z8" s="757"/>
    </row>
    <row r="9" spans="1:27" ht="19.5" thickBot="1" x14ac:dyDescent="0.3">
      <c r="A9" s="353">
        <v>6</v>
      </c>
      <c r="B9" s="392" t="s">
        <v>18</v>
      </c>
      <c r="C9" s="367" t="s">
        <v>367</v>
      </c>
      <c r="D9" s="451">
        <v>38875</v>
      </c>
      <c r="E9" s="368">
        <f>IF(ISBLANK(D9),"",(DATEDIF(D9,'Условия заполнения'!$A$1:$A$1,"Y")))</f>
        <v>16</v>
      </c>
      <c r="F9" s="401" t="str">
        <f>IF(ISBLANK(F8),"",F8)</f>
        <v>М</v>
      </c>
      <c r="G9" s="441">
        <v>4.5</v>
      </c>
      <c r="H9" s="413">
        <f>IF(ISBLANK(G9),"",IF(F9="М",IF(E9&lt;=16,VLOOKUP(G9,'Таблица Юноши 1'!$B$7:$C$23,2,-1),VLOOKUP(G9,'Таблица Юноши 1'!$D$7:$E$24,2,-1)),IF(E9&lt;=16,VLOOKUP(G9,' Таблица Девушки 1'!$B$8:$C$31,2,-1),VLOOKUP(G9,' Таблица Девушки 1'!$D$8:$E$32,2,-1))))</f>
        <v>42</v>
      </c>
      <c r="I9" s="433">
        <v>8.57</v>
      </c>
      <c r="J9" s="401">
        <f>IF(ISBLANK(I9),"",IF(F9="М",IF(E9&lt;=16,VLOOKUP(I9,'Таблица Юноши 1'!$V$7:$W$67,2,-1),VLOOKUP(I9,'Таблица Юноши 1'!$X$7:$Y$67,2,-1)),IF(E9&lt;=16,VLOOKUP(I9,' Таблица Девушки 1'!$V$8:$W$68,2,-1),VLOOKUP(I9,' Таблица Девушки 1'!$X$8:$Y$68,2,-1))))</f>
        <v>18</v>
      </c>
      <c r="K9" s="354"/>
      <c r="L9" s="413" t="str">
        <f>IF(ISBLANK(K9),"",IF(F9="М",IF(E9&lt;17,VLOOKUP(K9,'Таблица юноши'!#REF!,2,-1),VLOOKUP(K9,'Таблица юноши'!#REF!,2,-1)),IF(E9&lt;17,VLOOKUP(K9,'Таблица девушки'!#REF!,2,-1),VLOOKUP(K9,'Таблица девушки'!#REF!,2,-1))))</f>
        <v/>
      </c>
      <c r="M9" s="514" t="s">
        <v>448</v>
      </c>
      <c r="N9" s="401">
        <f>IF(ISBLANK(M9),"",IF(F9="М",IF(E9&lt;=16,VLOOKUP(M9,'Таблица Юноши 1'!$J$7:$K$67,2,-1),VLOOKUP(M9,'Таблица Юноши 1'!$L$7:$M$67,2,-1)),IF(E9&lt;=16,VLOOKUP(M9,' Таблица Девушки 1'!$J$8:$K$68,2,-1),VLOOKUP(M9,' Таблица Девушки 1'!$L$8:$M$68,2,-1))))</f>
        <v>42</v>
      </c>
      <c r="O9" s="376">
        <v>22</v>
      </c>
      <c r="P9" s="401">
        <f>IF(ISBLANK(O9),"",VLOOKUP(O9,'Таблица Юноши 1'!$F$7:$G$57,2,-1))</f>
        <v>22</v>
      </c>
      <c r="Q9" s="423">
        <v>265</v>
      </c>
      <c r="R9" s="413">
        <f>IF(ISBLANK(Q9),"",IF(F9="М",IF(E9&lt;=16,VLOOKUP(Q9,'Таблица Юноши 1'!$N$7:$O$68,2,-1),VLOOKUP(Q9,'Таблица Юноши 1'!$P$7:$Q$68,2,-1)),IF(E9&lt;=16,VLOOKUP(Q9,' Таблица Девушки 1'!$N$8:$O$69,2,-1),VLOOKUP(Q9,' Таблица Девушки 1'!$P$8:$Q$69,2,-1))))</f>
        <v>47</v>
      </c>
      <c r="S9" s="376">
        <v>17</v>
      </c>
      <c r="T9" s="401">
        <f>IF(ISBLANK(S9),"",IF(F9="М",IF(E9&lt;=16,VLOOKUP(S9,'Таблица Юноши 1'!$R$7:$S$43,2,-1),VLOOKUP(S9,'Таблица Юноши 1'!$T$7:$U$43,2,-1)),IF(E9&lt;=16,VLOOKUP(S9,' Таблица Девушки 1'!$R$8:$S$48,2,-1),VLOOKUP(S9,' Таблица Девушки 1'!$T$8:$U$48,2,-1))))</f>
        <v>24</v>
      </c>
      <c r="U9" s="376">
        <f t="shared" si="0"/>
        <v>195</v>
      </c>
      <c r="V9" s="469">
        <f>'Юноши '!W8</f>
        <v>39</v>
      </c>
      <c r="W9" s="759"/>
      <c r="X9" s="760"/>
      <c r="Y9" s="754"/>
      <c r="Z9" s="757"/>
    </row>
    <row r="10" spans="1:27" ht="19.5" hidden="1" thickBot="1" x14ac:dyDescent="0.3">
      <c r="A10" s="362">
        <v>7</v>
      </c>
      <c r="B10" s="393" t="s">
        <v>18</v>
      </c>
      <c r="C10" s="452"/>
      <c r="D10" s="453"/>
      <c r="E10" s="384" t="str">
        <f>IF(ISBLANK(D10),"",(DATEDIF(D10,'Условия заполнения'!$A$1:$A$1,"Y")))</f>
        <v/>
      </c>
      <c r="F10" s="420" t="s">
        <v>24</v>
      </c>
      <c r="G10" s="442"/>
      <c r="H10" s="414" t="str">
        <f>IF(ISBLANK(G10),"",IF(F10="М",IF(E10&lt;=16,VLOOKUP(G10,'Таблица Юноши 1'!$B$7:$C$23,2,-1),VLOOKUP(G10,'Таблица Юноши 1'!$D$7:$E$24,2,-1)),IF(E10&lt;=16,VLOOKUP(G10,' Таблица Девушки 1'!$B$8:$C$31,2,-1),VLOOKUP(G10,' Таблица Девушки 1'!$D$8:$E$32,2,-1))))</f>
        <v/>
      </c>
      <c r="I10" s="434"/>
      <c r="J10" s="420" t="str">
        <f>IF(ISBLANK(I10),"",IF(F10="М",IF(E10&lt;=16,VLOOKUP(I10,'Таблица Юноши 1'!$V$7:$W$67,2,-1),VLOOKUP(I10,'Таблица Юноши 1'!$X$7:$Y$67,2,-1)),IF(E10&lt;=16,VLOOKUP(I10,' Таблица Девушки 1'!$V$8:$W$68,2,-1),VLOOKUP(I10,' Таблица Девушки 1'!$X$8:$Y$68,2,-1))))</f>
        <v/>
      </c>
      <c r="K10" s="366"/>
      <c r="L10" s="414"/>
      <c r="M10" s="615"/>
      <c r="N10" s="420" t="str">
        <f>IF(ISBLANK(M10),"",IF(F10="М",IF(E10&lt;=16,VLOOKUP(M10,'Таблица Юноши 1'!$J$7:$K$67,2,-1),VLOOKUP(M10,'Таблица Юноши 1'!$L$7:$M$67,2,-1)),IF(E10&lt;=16,VLOOKUP(M10,' Таблица Девушки 1'!$J$8:$K$68,2,-1),VLOOKUP(M10,' Таблица Девушки 1'!$L$8:$M$68,2,-1))))</f>
        <v/>
      </c>
      <c r="O10" s="408"/>
      <c r="P10" s="420" t="str">
        <f>IF(ISBLANK(O10),"",VLOOKUP(O10,'Таблица Юноши 1'!$F$7:$G$57,2,-1))</f>
        <v/>
      </c>
      <c r="Q10" s="424"/>
      <c r="R10" s="414" t="str">
        <f>IF(ISBLANK(Q10),"",IF(F10="М",IF(E10&lt;=16,VLOOKUP(Q10,'Таблица Юноши 1'!$N$7:$O$68,2,-1),VLOOKUP(Q10,'Таблица Юноши 1'!$P$7:$Q$68,2,-1)),IF(E10&lt;=16,VLOOKUP(Q10,' Таблица Девушки 1'!$N$8:$O$69,2,-1),VLOOKUP(Q10,' Таблица Девушки 1'!$P$8:$Q$69,2,-1))))</f>
        <v/>
      </c>
      <c r="S10" s="408"/>
      <c r="T10" s="420" t="str">
        <f>IF(ISBLANK(S10),"",IF(F10="М",IF(E10&lt;=16,VLOOKUP(S10,'Таблица Юноши 1'!$R$7:$S$43,2,-1),VLOOKUP(S10,'Таблица Юноши 1'!$T$7:$U$43,2,-1)),IF(E10&lt;=16,VLOOKUP(S10,' Таблица Девушки 1'!$R$8:$S$48,2,-1),VLOOKUP(S10,' Таблица Девушки 1'!$T$8:$U$48,2,-1))))</f>
        <v/>
      </c>
      <c r="U10" s="408">
        <f t="shared" si="0"/>
        <v>0</v>
      </c>
      <c r="V10" s="469"/>
      <c r="W10" s="347"/>
      <c r="X10" s="410"/>
      <c r="Y10" s="754"/>
      <c r="Z10" s="757"/>
    </row>
    <row r="11" spans="1:27" x14ac:dyDescent="0.25">
      <c r="A11" s="356">
        <v>8</v>
      </c>
      <c r="B11" s="394" t="s">
        <v>210</v>
      </c>
      <c r="C11" s="386" t="s">
        <v>368</v>
      </c>
      <c r="D11" s="454">
        <v>38348</v>
      </c>
      <c r="E11" s="387">
        <f>IF(ISBLANK(D11),"",(DATEDIF(D11,'Условия заполнения'!$A$1:$A$1,"Y")))</f>
        <v>18</v>
      </c>
      <c r="F11" s="388" t="s">
        <v>30</v>
      </c>
      <c r="G11" s="443">
        <v>4.5999999999999996</v>
      </c>
      <c r="H11" s="415">
        <f>IF(ISBLANK(G11),"",IF(F11="М",IF(E11&lt;=16,VLOOKUP(G11,'Таблица Юноши 1'!$B$7:$C$23,2,-1),VLOOKUP(G11,'Таблица Юноши 1'!$D$7:$E$24,2,-1)),IF(E11&lt;=16,VLOOKUP(G11,' Таблица Девушки 1'!$B$8:$C$31,2,-1),VLOOKUP(G11,' Таблица Девушки 1'!$D$8:$E$32,2,-1))))</f>
        <v>50</v>
      </c>
      <c r="I11" s="435">
        <v>8.0399999999999991</v>
      </c>
      <c r="J11" s="388">
        <f>IF(ISBLANK(I11),"",IF(F11="М",IF(E11&lt;=16,VLOOKUP(I11,'Таблица Юноши 1'!$V$7:$W$67,2,-1),VLOOKUP(I11,'Таблица Юноши 1'!$X$7:$Y$67,2,-1)),IF(E11&lt;=16,VLOOKUP(I11,' Таблица Девушки 1'!$V$8:$W$68,2,-1),VLOOKUP(I11,' Таблица Девушки 1'!$X$8:$Y$68,2,-1))))</f>
        <v>49</v>
      </c>
      <c r="K11" s="363"/>
      <c r="L11" s="415" t="str">
        <f>IF(ISBLANK(K11),"",IF(F11="М",IF(E11&lt;17,VLOOKUP(K11,'Таблица юноши'!#REF!,2,-1),VLOOKUP(K11,'Таблица юноши'!#REF!,2,-1)),IF(E11&lt;17,VLOOKUP(K11,'Таблица девушки'!#REF!,2,-1),VLOOKUP(K11,'Таблица девушки'!#REF!,2,-1))))</f>
        <v/>
      </c>
      <c r="M11" s="616" t="s">
        <v>407</v>
      </c>
      <c r="N11" s="388">
        <f>IF(ISBLANK(M11),"",IF(F11="М",IF(E11&lt;=16,VLOOKUP(M11,'Таблица Юноши 1'!$J$7:$K$67,2,-1),VLOOKUP(M11,'Таблица Юноши 1'!$L$7:$M$67,2,-1)),IF(E11&lt;=16,VLOOKUP(M11,' Таблица Девушки 1'!$J$8:$K$68,2,-1),VLOOKUP(M11,' Таблица Девушки 1'!$L$8:$M$68,2,-1))))</f>
        <v>21</v>
      </c>
      <c r="O11" s="385">
        <v>32</v>
      </c>
      <c r="P11" s="388">
        <f>IF(ISBLANK(O11),"",VLOOKUP(O11,'Таблица Юноши 1'!$F$7:$G$57,2,-1))</f>
        <v>32</v>
      </c>
      <c r="Q11" s="425">
        <v>221</v>
      </c>
      <c r="R11" s="415">
        <f>IF(ISBLANK(Q11),"",IF(F11="М",IF(E11&lt;=16,VLOOKUP(Q11,'Таблица Юноши 1'!$N$7:$O$68,2,-1),VLOOKUP(Q11,'Таблица Юноши 1'!$P$7:$Q$68,2,-1)),IF(E11&lt;=16,VLOOKUP(Q11,' Таблица Девушки 1'!$N$8:$O$69,2,-1),VLOOKUP(Q11,' Таблица Девушки 1'!$P$8:$Q$69,2,-1))))</f>
        <v>51</v>
      </c>
      <c r="S11" s="385">
        <v>41</v>
      </c>
      <c r="T11" s="388">
        <f>IF(ISBLANK(S11),"",IF(F11="М",IF(E11&lt;=16,VLOOKUP(S11,'Таблица Юноши 1'!$R$7:$S$43,2,-1),VLOOKUP(S11,'Таблица Юноши 1'!$T$7:$U$43,2,-1)),IF(E11&lt;=16,VLOOKUP(S11,' Таблица Девушки 1'!$R$8:$S$48,2,-1),VLOOKUP(S11,' Таблица Девушки 1'!$T$8:$U$48,2,-1))))</f>
        <v>60</v>
      </c>
      <c r="U11" s="356">
        <f t="shared" si="0"/>
        <v>263</v>
      </c>
      <c r="V11" s="471"/>
      <c r="W11" s="759">
        <f>SUM(U11:U16)</f>
        <v>1540</v>
      </c>
      <c r="X11" s="760"/>
      <c r="Y11" s="754"/>
      <c r="Z11" s="757"/>
    </row>
    <row r="12" spans="1:27" x14ac:dyDescent="0.25">
      <c r="A12" s="358">
        <v>9</v>
      </c>
      <c r="B12" s="395" t="s">
        <v>210</v>
      </c>
      <c r="C12" s="369" t="s">
        <v>369</v>
      </c>
      <c r="D12" s="455">
        <v>38448</v>
      </c>
      <c r="E12" s="370">
        <f>IF(ISBLANK(D12),"",(DATEDIF(D12,'Условия заполнения'!$A$1:$A$1,"Y")))</f>
        <v>18</v>
      </c>
      <c r="F12" s="389" t="str">
        <f>IF(ISBLANK(F11),"",F11)</f>
        <v>Ж</v>
      </c>
      <c r="G12" s="444">
        <v>5.2</v>
      </c>
      <c r="H12" s="416">
        <f>IF(ISBLANK(G12),"",IF(F12="М",IF(E12&lt;=16,VLOOKUP(G12,'Таблица Юноши 1'!$B$7:$C$23,2,-1),VLOOKUP(G12,'Таблица Юноши 1'!$D$7:$E$24,2,-1)),IF(E12&lt;=16,VLOOKUP(G12,' Таблица Девушки 1'!$B$8:$C$31,2,-1),VLOOKUP(G12,' Таблица Девушки 1'!$D$8:$E$32,2,-1))))</f>
        <v>38</v>
      </c>
      <c r="I12" s="436">
        <v>9.34</v>
      </c>
      <c r="J12" s="389">
        <f>IF(ISBLANK(I12),"",IF(F12="М",IF(E12&lt;=16,VLOOKUP(I12,'Таблица Юноши 1'!$V$7:$W$67,2,-1),VLOOKUP(I12,'Таблица Юноши 1'!$X$7:$Y$67,2,-1)),IF(E12&lt;=16,VLOOKUP(I12,' Таблица Девушки 1'!$V$8:$W$68,2,-1),VLOOKUP(I12,' Таблица Девушки 1'!$X$8:$Y$68,2,-1))))</f>
        <v>31</v>
      </c>
      <c r="K12" s="359"/>
      <c r="L12" s="416" t="str">
        <f>IF(ISBLANK(K12),"",IF(F12="М",IF(E12&lt;17,VLOOKUP(K12,'Таблица юноши'!#REF!,2,-1),VLOOKUP(K12,'Таблица юноши'!#REF!,2,-1)),IF(E12&lt;17,VLOOKUP(K12,'Таблица девушки'!#REF!,2,-1),VLOOKUP(K12,'Таблица девушки'!#REF!,2,-1))))</f>
        <v/>
      </c>
      <c r="M12" s="517" t="s">
        <v>408</v>
      </c>
      <c r="N12" s="389">
        <f>IF(ISBLANK(M12),"",IF(F12="М",IF(E12&lt;=16,VLOOKUP(M12,'Таблица Юноши 1'!$J$7:$K$67,2,-1),VLOOKUP(M12,'Таблица Юноши 1'!$L$7:$M$67,2,-1)),IF(E12&lt;=16,VLOOKUP(M12,' Таблица Девушки 1'!$J$8:$K$68,2,-1),VLOOKUP(M12,' Таблица Девушки 1'!$L$8:$M$68,2,-1))))</f>
        <v>37</v>
      </c>
      <c r="O12" s="377">
        <v>28</v>
      </c>
      <c r="P12" s="389">
        <f>IF(ISBLANK(O12),"",VLOOKUP(O12,'Таблица Юноши 1'!$F$7:$G$57,2,-1))</f>
        <v>28</v>
      </c>
      <c r="Q12" s="426">
        <v>210</v>
      </c>
      <c r="R12" s="416">
        <f>IF(ISBLANK(Q12),"",IF(F12="М",IF(E12&lt;=16,VLOOKUP(Q12,'Таблица Юноши 1'!$N$7:$O$68,2,-1),VLOOKUP(Q12,'Таблица Юноши 1'!$P$7:$Q$68,2,-1)),IF(E12&lt;=16,VLOOKUP(Q12,' Таблица Девушки 1'!$N$8:$O$69,2,-1),VLOOKUP(Q12,' Таблица Девушки 1'!$P$8:$Q$69,2,-1))))</f>
        <v>40</v>
      </c>
      <c r="S12" s="377">
        <v>30</v>
      </c>
      <c r="T12" s="389">
        <f>IF(ISBLANK(S12),"",IF(F12="М",IF(E12&lt;=16,VLOOKUP(S12,'Таблица Юноши 1'!$R$7:$S$43,2,-1),VLOOKUP(S12,'Таблица Юноши 1'!$T$7:$U$43,2,-1)),IF(E12&lt;=16,VLOOKUP(S12,' Таблица Девушки 1'!$R$8:$S$48,2,-1),VLOOKUP(S12,' Таблица Девушки 1'!$T$8:$U$48,2,-1))))</f>
        <v>43</v>
      </c>
      <c r="U12" s="358">
        <f t="shared" si="0"/>
        <v>217</v>
      </c>
      <c r="V12" s="471"/>
      <c r="W12" s="759"/>
      <c r="X12" s="760"/>
      <c r="Y12" s="754"/>
      <c r="Z12" s="757"/>
    </row>
    <row r="13" spans="1:27" x14ac:dyDescent="0.25">
      <c r="A13" s="358">
        <v>10</v>
      </c>
      <c r="B13" s="395" t="s">
        <v>210</v>
      </c>
      <c r="C13" s="369" t="s">
        <v>370</v>
      </c>
      <c r="D13" s="455">
        <v>38816</v>
      </c>
      <c r="E13" s="370">
        <f>IF(ISBLANK(D13),"",(DATEDIF(D13,'Условия заполнения'!$A$1:$A$1,"Y")))</f>
        <v>17</v>
      </c>
      <c r="F13" s="389" t="str">
        <f>IF(ISBLANK(F12),"",F12)</f>
        <v>Ж</v>
      </c>
      <c r="G13" s="444">
        <v>4.7</v>
      </c>
      <c r="H13" s="416">
        <f>IF(ISBLANK(G13),"",IF(F13="М",IF(E13&lt;=16,VLOOKUP(G13,'Таблица Юноши 1'!$B$7:$C$23,2,-1),VLOOKUP(G13,'Таблица Юноши 1'!$D$7:$E$24,2,-1)),IF(E13&lt;=16,VLOOKUP(G13,' Таблица Девушки 1'!$B$8:$C$31,2,-1),VLOOKUP(G13,' Таблица Девушки 1'!$D$8:$E$32,2,-1))))</f>
        <v>48</v>
      </c>
      <c r="I13" s="436">
        <v>9.0299999999999994</v>
      </c>
      <c r="J13" s="389">
        <f>IF(ISBLANK(I13),"",IF(F13="М",IF(E13&lt;=16,VLOOKUP(I13,'Таблица Юноши 1'!$V$7:$W$67,2,-1),VLOOKUP(I13,'Таблица Юноши 1'!$X$7:$Y$67,2,-1)),IF(E13&lt;=16,VLOOKUP(I13,' Таблица Девушки 1'!$V$8:$W$68,2,-1),VLOOKUP(I13,' Таблица Девушки 1'!$X$8:$Y$68,2,-1))))</f>
        <v>37</v>
      </c>
      <c r="K13" s="359"/>
      <c r="L13" s="416" t="str">
        <f>IF(ISBLANK(K13),"",IF(F13="М",IF(E13&lt;17,VLOOKUP(K13,'Таблица юноши'!#REF!,2,-1),VLOOKUP(K13,'Таблица юноши'!#REF!,2,-1)),IF(E13&lt;17,VLOOKUP(K13,'Таблица девушки'!#REF!,2,-1),VLOOKUP(K13,'Таблица девушки'!#REF!,2,-1))))</f>
        <v/>
      </c>
      <c r="M13" s="517" t="s">
        <v>409</v>
      </c>
      <c r="N13" s="389">
        <f>IF(ISBLANK(M13),"",IF(F13="М",IF(E13&lt;=16,VLOOKUP(M13,'Таблица Юноши 1'!$J$7:$K$67,2,-1),VLOOKUP(M13,'Таблица Юноши 1'!$L$7:$M$67,2,-1)),IF(E13&lt;=16,VLOOKUP(M13,' Таблица Девушки 1'!$J$8:$K$68,2,-1),VLOOKUP(M13,' Таблица Девушки 1'!$L$8:$M$68,2,-1))))</f>
        <v>37</v>
      </c>
      <c r="O13" s="377">
        <v>45</v>
      </c>
      <c r="P13" s="389">
        <f>IF(ISBLANK(O13),"",VLOOKUP(O13,'Таблица Юноши 1'!$F$7:$G$57,2,-1))</f>
        <v>50</v>
      </c>
      <c r="Q13" s="426">
        <v>250</v>
      </c>
      <c r="R13" s="416">
        <f>IF(ISBLANK(Q13),"",IF(F13="М",IF(E13&lt;=16,VLOOKUP(Q13,'Таблица Юноши 1'!$N$7:$O$68,2,-1),VLOOKUP(Q13,'Таблица Юноши 1'!$P$7:$Q$68,2,-1)),IF(E13&lt;=16,VLOOKUP(Q13,' Таблица Девушки 1'!$N$8:$O$69,2,-1),VLOOKUP(Q13,' Таблица Девушки 1'!$P$8:$Q$69,2,-1))))</f>
        <v>60</v>
      </c>
      <c r="S13" s="377">
        <v>31</v>
      </c>
      <c r="T13" s="389">
        <f>IF(ISBLANK(S13),"",IF(F13="М",IF(E13&lt;=16,VLOOKUP(S13,'Таблица Юноши 1'!$R$7:$S$43,2,-1),VLOOKUP(S13,'Таблица Юноши 1'!$T$7:$U$43,2,-1)),IF(E13&lt;=16,VLOOKUP(S13,' Таблица Девушки 1'!$R$8:$S$48,2,-1),VLOOKUP(S13,' Таблица Девушки 1'!$T$8:$U$48,2,-1))))</f>
        <v>45</v>
      </c>
      <c r="U13" s="358">
        <f t="shared" si="0"/>
        <v>277</v>
      </c>
      <c r="V13" s="471"/>
      <c r="W13" s="759"/>
      <c r="X13" s="760"/>
      <c r="Y13" s="754"/>
      <c r="Z13" s="757"/>
    </row>
    <row r="14" spans="1:27" x14ac:dyDescent="0.25">
      <c r="A14" s="358">
        <v>11</v>
      </c>
      <c r="B14" s="395" t="s">
        <v>210</v>
      </c>
      <c r="C14" s="369" t="s">
        <v>371</v>
      </c>
      <c r="D14" s="455">
        <v>38316</v>
      </c>
      <c r="E14" s="370">
        <f>IF(ISBLANK(D14),"",(DATEDIF(D14,'Условия заполнения'!$A$1:$A$1,"Y")))</f>
        <v>18</v>
      </c>
      <c r="F14" s="389" t="str">
        <f>IF(ISBLANK(F13),"",F13)</f>
        <v>Ж</v>
      </c>
      <c r="G14" s="444">
        <v>4.7</v>
      </c>
      <c r="H14" s="416">
        <f>IF(ISBLANK(G14),"",IF(F14="М",IF(E14&lt;=16,VLOOKUP(G14,'Таблица Юноши 1'!$B$7:$C$23,2,-1),VLOOKUP(G14,'Таблица Юноши 1'!$D$7:$E$24,2,-1)),IF(E14&lt;=16,VLOOKUP(G14,' Таблица Девушки 1'!$B$8:$C$31,2,-1),VLOOKUP(G14,' Таблица Девушки 1'!$D$8:$E$32,2,-1))))</f>
        <v>48</v>
      </c>
      <c r="I14" s="436">
        <v>10.220000000000001</v>
      </c>
      <c r="J14" s="389">
        <f>IF(ISBLANK(I14),"",IF(F14="М",IF(E14&lt;=16,VLOOKUP(I14,'Таблица Юноши 1'!$V$7:$W$67,2,-1),VLOOKUP(I14,'Таблица Юноши 1'!$X$7:$Y$67,2,-1)),IF(E14&lt;=16,VLOOKUP(I14,' Таблица Девушки 1'!$V$8:$W$68,2,-1),VLOOKUP(I14,' Таблица Девушки 1'!$X$8:$Y$68,2,-1))))</f>
        <v>21</v>
      </c>
      <c r="K14" s="359"/>
      <c r="L14" s="416" t="str">
        <f>IF(ISBLANK(K14),"",IF(F14="М",IF(E14&lt;17,VLOOKUP(K14,'Таблица юноши'!#REF!,2,-1),VLOOKUP(K14,'Таблица юноши'!#REF!,2,-1)),IF(E14&lt;17,VLOOKUP(K14,'Таблица девушки'!#REF!,2,-1),VLOOKUP(K14,'Таблица девушки'!#REF!,2,-1))))</f>
        <v/>
      </c>
      <c r="M14" s="517" t="s">
        <v>410</v>
      </c>
      <c r="N14" s="389">
        <f>IF(ISBLANK(M14),"",IF(F14="М",IF(E14&lt;=16,VLOOKUP(M14,'Таблица Юноши 1'!$J$7:$K$67,2,-1),VLOOKUP(M14,'Таблица Юноши 1'!$L$7:$M$67,2,-1)),IF(E14&lt;=16,VLOOKUP(M14,' Таблица Девушки 1'!$J$8:$K$68,2,-1),VLOOKUP(M14,' Таблица Девушки 1'!$L$8:$M$68,2,-1))))</f>
        <v>48</v>
      </c>
      <c r="O14" s="377">
        <v>43</v>
      </c>
      <c r="P14" s="389">
        <f>IF(ISBLANK(O14),"",VLOOKUP(O14,'Таблица Юноши 1'!$F$7:$G$57,2,-1))</f>
        <v>46</v>
      </c>
      <c r="Q14" s="426">
        <v>207</v>
      </c>
      <c r="R14" s="416">
        <f>IF(ISBLANK(Q14),"",IF(F14="М",IF(E14&lt;=16,VLOOKUP(Q14,'Таблица Юноши 1'!$N$7:$O$68,2,-1),VLOOKUP(Q14,'Таблица Юноши 1'!$P$7:$Q$68,2,-1)),IF(E14&lt;=16,VLOOKUP(Q14,' Таблица Девушки 1'!$N$8:$O$69,2,-1),VLOOKUP(Q14,' Таблица Девушки 1'!$P$8:$Q$69,2,-1))))</f>
        <v>37</v>
      </c>
      <c r="S14" s="377">
        <v>39</v>
      </c>
      <c r="T14" s="389">
        <f>IF(ISBLANK(S14),"",IF(F14="М",IF(E14&lt;=16,VLOOKUP(S14,'Таблица Юноши 1'!$R$7:$S$43,2,-1),VLOOKUP(S14,'Таблица Юноши 1'!$T$7:$U$43,2,-1)),IF(E14&lt;=16,VLOOKUP(S14,' Таблица Девушки 1'!$R$8:$S$48,2,-1),VLOOKUP(S14,' Таблица Девушки 1'!$T$8:$U$48,2,-1))))</f>
        <v>59</v>
      </c>
      <c r="U14" s="358">
        <f t="shared" si="0"/>
        <v>259</v>
      </c>
      <c r="V14" s="471"/>
      <c r="W14" s="759"/>
      <c r="X14" s="760"/>
      <c r="Y14" s="754"/>
      <c r="Z14" s="757"/>
    </row>
    <row r="15" spans="1:27" x14ac:dyDescent="0.25">
      <c r="A15" s="358">
        <v>12</v>
      </c>
      <c r="B15" s="395" t="s">
        <v>210</v>
      </c>
      <c r="C15" s="369" t="s">
        <v>372</v>
      </c>
      <c r="D15" s="455">
        <v>38437</v>
      </c>
      <c r="E15" s="370">
        <f>IF(ISBLANK(D15),"",(DATEDIF(D15,'Условия заполнения'!$A$1:$A$1,"Y")))</f>
        <v>18</v>
      </c>
      <c r="F15" s="389" t="str">
        <f>IF(ISBLANK(F14),"",F14)</f>
        <v>Ж</v>
      </c>
      <c r="G15" s="444">
        <v>4.5</v>
      </c>
      <c r="H15" s="416">
        <f>IF(ISBLANK(G15),"",IF(F15="М",IF(E15&lt;=16,VLOOKUP(G15,'Таблица Юноши 1'!$B$7:$C$23,2,-1),VLOOKUP(G15,'Таблица Юноши 1'!$D$7:$E$24,2,-1)),IF(E15&lt;=16,VLOOKUP(G15,' Таблица Девушки 1'!$B$8:$C$31,2,-1),VLOOKUP(G15,' Таблица Девушки 1'!$D$8:$E$32,2,-1))))</f>
        <v>52</v>
      </c>
      <c r="I15" s="436">
        <v>8.39</v>
      </c>
      <c r="J15" s="389">
        <f>IF(ISBLANK(I15),"",IF(F15="М",IF(E15&lt;=16,VLOOKUP(I15,'Таблица Юноши 1'!$V$7:$W$67,2,-1),VLOOKUP(I15,'Таблица Юноши 1'!$X$7:$Y$67,2,-1)),IF(E15&lt;=16,VLOOKUP(I15,' Таблица Девушки 1'!$V$8:$W$68,2,-1),VLOOKUP(I15,' Таблица Девушки 1'!$X$8:$Y$68,2,-1))))</f>
        <v>42</v>
      </c>
      <c r="K15" s="359"/>
      <c r="L15" s="416" t="str">
        <f>IF(ISBLANK(K15),"",IF(F15="М",IF(E15&lt;17,VLOOKUP(K15,'Таблица юноши'!#REF!,2,-1),VLOOKUP(K15,'Таблица юноши'!#REF!,2,-1)),IF(E15&lt;17,VLOOKUP(K15,'Таблица девушки'!#REF!,2,-1),VLOOKUP(K15,'Таблица девушки'!#REF!,2,-1))))</f>
        <v/>
      </c>
      <c r="M15" s="517" t="s">
        <v>411</v>
      </c>
      <c r="N15" s="389">
        <f>IF(ISBLANK(M15),"",IF(F15="М",IF(E15&lt;=16,VLOOKUP(M15,'Таблица Юноши 1'!$J$7:$K$67,2,-1),VLOOKUP(M15,'Таблица Юноши 1'!$L$7:$M$67,2,-1)),IF(E15&lt;=16,VLOOKUP(M15,' Таблица Девушки 1'!$J$8:$K$68,2,-1),VLOOKUP(M15,' Таблица Девушки 1'!$L$8:$M$68,2,-1))))</f>
        <v>34</v>
      </c>
      <c r="O15" s="377">
        <v>37</v>
      </c>
      <c r="P15" s="389">
        <f>IF(ISBLANK(O15),"",VLOOKUP(O15,'Таблица Юноши 1'!$F$7:$G$57,2,-1))</f>
        <v>37</v>
      </c>
      <c r="Q15" s="426">
        <v>228</v>
      </c>
      <c r="R15" s="416">
        <f>IF(ISBLANK(Q15),"",IF(F15="М",IF(E15&lt;=16,VLOOKUP(Q15,'Таблица Юноши 1'!$N$7:$O$68,2,-1),VLOOKUP(Q15,'Таблица Юноши 1'!$P$7:$Q$68,2,-1)),IF(E15&lt;=16,VLOOKUP(Q15,' Таблица Девушки 1'!$N$8:$O$69,2,-1),VLOOKUP(Q15,' Таблица Девушки 1'!$P$8:$Q$69,2,-1))))</f>
        <v>58</v>
      </c>
      <c r="S15" s="377">
        <v>31</v>
      </c>
      <c r="T15" s="389">
        <f>IF(ISBLANK(S15),"",IF(F15="М",IF(E15&lt;=16,VLOOKUP(S15,'Таблица Юноши 1'!$R$7:$S$43,2,-1),VLOOKUP(S15,'Таблица Юноши 1'!$T$7:$U$43,2,-1)),IF(E15&lt;=16,VLOOKUP(S15,' Таблица Девушки 1'!$R$8:$S$48,2,-1),VLOOKUP(S15,' Таблица Девушки 1'!$T$8:$U$48,2,-1))))</f>
        <v>45</v>
      </c>
      <c r="U15" s="358">
        <f t="shared" si="0"/>
        <v>268</v>
      </c>
      <c r="V15" s="471"/>
      <c r="W15" s="759"/>
      <c r="X15" s="760"/>
      <c r="Y15" s="754"/>
      <c r="Z15" s="757"/>
    </row>
    <row r="16" spans="1:27" ht="19.5" thickBot="1" x14ac:dyDescent="0.3">
      <c r="A16" s="358">
        <v>13</v>
      </c>
      <c r="B16" s="395" t="s">
        <v>210</v>
      </c>
      <c r="C16" s="369" t="s">
        <v>373</v>
      </c>
      <c r="D16" s="455">
        <v>38946</v>
      </c>
      <c r="E16" s="370">
        <f>IF(ISBLANK(D16),"",(DATEDIF(D16,'Условия заполнения'!$A$1:$A$1,"Y")))</f>
        <v>16</v>
      </c>
      <c r="F16" s="389" t="str">
        <f>IF(ISBLANK(F15),"",F15)</f>
        <v>Ж</v>
      </c>
      <c r="G16" s="444">
        <v>5</v>
      </c>
      <c r="H16" s="416">
        <f>IF(ISBLANK(G16),"",IF(F16="М",IF(E16&lt;=16,VLOOKUP(G16,'Таблица Юноши 1'!$B$7:$C$23,2,-1),VLOOKUP(G16,'Таблица Юноши 1'!$D$7:$E$24,2,-1)),IF(E16&lt;=16,VLOOKUP(G16,' Таблица Девушки 1'!$B$8:$C$31,2,-1),VLOOKUP(G16,' Таблица Девушки 1'!$D$8:$E$32,2,-1))))</f>
        <v>44</v>
      </c>
      <c r="I16" s="436">
        <v>3.53</v>
      </c>
      <c r="J16" s="389">
        <f>IF(ISBLANK(I16),"",IF(F16="М",IF(E16&lt;=16,VLOOKUP(I16,'Таблица Юноши 1'!$V$7:$W$67,2,-1),VLOOKUP(I16,'Таблица Юноши 1'!$X$7:$Y$67,2,-1)),IF(E16&lt;=16,VLOOKUP(I16,' Таблица Девушки 1'!$V$8:$W$68,2,-1),VLOOKUP(I16,' Таблица Девушки 1'!$X$8:$Y$68,2,-1))))</f>
        <v>48</v>
      </c>
      <c r="K16" s="360"/>
      <c r="L16" s="416" t="str">
        <f>IF(ISBLANK(K16),"",IF(F16="М",IF(E16&lt;17,VLOOKUP(K16,'Таблица юноши'!#REF!,2,-1),VLOOKUP(K16,'Таблица юноши'!#REF!,2,-1)),IF(E16&lt;17,VLOOKUP(K16,'Таблица девушки'!#REF!,2,-1),VLOOKUP(K16,'Таблица девушки'!#REF!,2,-1))))</f>
        <v/>
      </c>
      <c r="M16" s="517" t="s">
        <v>412</v>
      </c>
      <c r="N16" s="389">
        <f>IF(ISBLANK(M16),"",IF(F16="М",IF(E16&lt;=16,VLOOKUP(M16,'Таблица Юноши 1'!$J$7:$K$67,2,-1),VLOOKUP(M16,'Таблица Юноши 1'!$L$7:$M$67,2,-1)),IF(E16&lt;=16,VLOOKUP(M16,' Таблица Девушки 1'!$J$8:$K$68,2,-1),VLOOKUP(M16,' Таблица Девушки 1'!$L$8:$M$68,2,-1))))</f>
        <v>44</v>
      </c>
      <c r="O16" s="377">
        <v>40</v>
      </c>
      <c r="P16" s="389">
        <f>IF(ISBLANK(O16),"",VLOOKUP(O16,'Таблица Юноши 1'!$F$7:$G$57,2,-1))</f>
        <v>40</v>
      </c>
      <c r="Q16" s="426">
        <v>214</v>
      </c>
      <c r="R16" s="416">
        <f>IF(ISBLANK(Q16),"",IF(F16="М",IF(E16&lt;=16,VLOOKUP(Q16,'Таблица Юноши 1'!$N$7:$O$68,2,-1),VLOOKUP(Q16,'Таблица Юноши 1'!$P$7:$Q$68,2,-1)),IF(E16&lt;=16,VLOOKUP(Q16,' Таблица Девушки 1'!$N$8:$O$69,2,-1),VLOOKUP(Q16,' Таблица Девушки 1'!$P$8:$Q$69,2,-1))))</f>
        <v>46</v>
      </c>
      <c r="S16" s="377">
        <v>24</v>
      </c>
      <c r="T16" s="389">
        <f>IF(ISBLANK(S16),"",IF(F16="М",IF(E16&lt;=16,VLOOKUP(S16,'Таблица Юноши 1'!$R$7:$S$43,2,-1),VLOOKUP(S16,'Таблица Юноши 1'!$T$7:$U$43,2,-1)),IF(E16&lt;=16,VLOOKUP(S16,' Таблица Девушки 1'!$R$8:$S$48,2,-1),VLOOKUP(S16,' Таблица Девушки 1'!$T$8:$U$48,2,-1))))</f>
        <v>34</v>
      </c>
      <c r="U16" s="358">
        <f t="shared" si="0"/>
        <v>256</v>
      </c>
      <c r="V16" s="471"/>
      <c r="W16" s="759"/>
      <c r="X16" s="760"/>
      <c r="Y16" s="754"/>
      <c r="Z16" s="757"/>
    </row>
    <row r="17" spans="1:26" ht="19.5" hidden="1" thickBot="1" x14ac:dyDescent="0.3">
      <c r="A17" s="361">
        <v>14</v>
      </c>
      <c r="B17" s="396" t="s">
        <v>210</v>
      </c>
      <c r="C17" s="381"/>
      <c r="D17" s="456"/>
      <c r="E17" s="380" t="str">
        <f>IF(ISBLANK(D17),"",(DATEDIF(D17,'Условия заполнения'!$A$1:$A$1,"Y")))</f>
        <v/>
      </c>
      <c r="F17" s="390" t="s">
        <v>30</v>
      </c>
      <c r="G17" s="445"/>
      <c r="H17" s="417" t="str">
        <f>IF(ISBLANK(G17),"",IF(F17="М",IF(E17&lt;=16,VLOOKUP(G17,'Таблица Юноши 1'!$B$7:$C$23,2,-1),VLOOKUP(G17,'Таблица Юноши 1'!$D$7:$E$24,2,-1)),IF(E17&lt;=16,VLOOKUP(G17,' Таблица Девушки 1'!$B$8:$C$31,2,-1),VLOOKUP(G17,' Таблица Девушки 1'!$D$8:$E$32,2,-1))))</f>
        <v/>
      </c>
      <c r="I17" s="437"/>
      <c r="J17" s="390" t="str">
        <f>IF(ISBLANK(I17),"",IF(F17="М",IF(E17&lt;=16,VLOOKUP(I17,'Таблица Юноши 1'!$V$7:$W$67,2,-1),VLOOKUP(I17,'Таблица Юноши 1'!$X$7:$Y$67,2,-1)),IF(E17&lt;=16,VLOOKUP(I17,' Таблица Девушки 1'!$V$8:$W$68,2,-1),VLOOKUP(I17,' Таблица Девушки 1'!$X$8:$Y$68,2,-1))))</f>
        <v/>
      </c>
      <c r="K17" s="431"/>
      <c r="L17" s="417"/>
      <c r="M17" s="518"/>
      <c r="N17" s="389" t="str">
        <f>IF(ISBLANK(M17),"",IF(F17="М",IF(E17&lt;=16,VLOOKUP(M17,'Таблица Юноши 1'!$J$7:$K$67,2,-1),VLOOKUP(M17,'Таблица Юноши 1'!$L$7:$M$67,2,-1)),IF(E17&lt;=16,VLOOKUP(M17,' Таблица Девушки 1'!$J$8:$K$68,2,-1),VLOOKUP(M17,' Таблица Девушки 1'!$L$8:$M$68,2,-1))))</f>
        <v/>
      </c>
      <c r="O17" s="378"/>
      <c r="P17" s="390" t="str">
        <f>IF(ISBLANK(O17),"",VLOOKUP(O17,'Таблица Юноши 1'!$F$7:$G$57,2,-1))</f>
        <v/>
      </c>
      <c r="Q17" s="427"/>
      <c r="R17" s="417" t="str">
        <f>IF(ISBLANK(Q17),"",IF(F17="М",IF(E17&lt;=16,VLOOKUP(Q17,'Таблица Юноши 1'!$N$7:$O$68,2,-1),VLOOKUP(Q17,'Таблица Юноши 1'!$P$7:$Q$68,2,-1)),IF(E17&lt;=16,VLOOKUP(Q17,' Таблица Девушки 1'!$N$8:$O$69,2,-1),VLOOKUP(Q17,' Таблица Девушки 1'!$P$8:$Q$69,2,-1))))</f>
        <v/>
      </c>
      <c r="S17" s="378"/>
      <c r="T17" s="390" t="str">
        <f>IF(ISBLANK(S17),"",IF(F17="М",IF(E17&lt;=16,VLOOKUP(S17,'Таблица Юноши 1'!$R$7:$S$43,2,-1),VLOOKUP(S17,'Таблица Юноши 1'!$T$7:$U$43,2,-1)),IF(E17&lt;=16,VLOOKUP(S17,' Таблица Девушки 1'!$R$8:$S$48,2,-1),VLOOKUP(S17,' Таблица Девушки 1'!$T$8:$U$48,2,-1))))</f>
        <v/>
      </c>
      <c r="U17" s="361">
        <f t="shared" si="0"/>
        <v>0</v>
      </c>
      <c r="V17" s="472"/>
      <c r="W17" s="383"/>
      <c r="X17" s="411"/>
      <c r="Y17" s="755"/>
      <c r="Z17" s="758"/>
    </row>
    <row r="18" spans="1:26" x14ac:dyDescent="0.25">
      <c r="A18" s="373">
        <v>15</v>
      </c>
      <c r="B18" s="374" t="s">
        <v>211</v>
      </c>
      <c r="C18" s="374" t="s">
        <v>314</v>
      </c>
      <c r="D18" s="457">
        <v>38752</v>
      </c>
      <c r="E18" s="375">
        <f>IF(ISBLANK(D18),"",(DATEDIF(D18,'Условия заполнения'!$A$1:$A$1,"Y")))</f>
        <v>17</v>
      </c>
      <c r="F18" s="400" t="s">
        <v>24</v>
      </c>
      <c r="G18" s="440">
        <v>4.5</v>
      </c>
      <c r="H18" s="412">
        <f>IF(ISBLANK(G18),"",IF(F18="М",IF(E18&lt;=16,VLOOKUP(G18,'Таблица Юноши 1'!$B$7:$C$23,2,-1),VLOOKUP(G18,'Таблица Юноши 1'!$D$7:$E$24,2,-1)),IF(E18&lt;=16,VLOOKUP(G18,' Таблица Девушки 1'!$B$8:$C$31,2,-1),VLOOKUP(G18,' Таблица Девушки 1'!$D$8:$E$32,2,-1))))</f>
        <v>42</v>
      </c>
      <c r="I18" s="432">
        <v>11.29</v>
      </c>
      <c r="J18" s="400">
        <f>IF(ISBLANK(I18),"",IF(F18="М",IF(E18&lt;=16,VLOOKUP(I18,'Таблица Юноши 1'!$V$7:$W$67,2,-1),VLOOKUP(I18,'Таблица Юноши 1'!$X$7:$Y$67,2,-1)),IF(E18&lt;=16,VLOOKUP(I18,' Таблица Девушки 1'!$V$8:$W$68,2,-1),VLOOKUP(I18,' Таблица Девушки 1'!$X$8:$Y$68,2,-1))))</f>
        <v>36</v>
      </c>
      <c r="K18" s="352"/>
      <c r="L18" s="412" t="str">
        <f>IF(ISBLANK(K18),"",IF(F18="М",IF(E18&lt;17,VLOOKUP(K18,'Таблица юноши'!#REF!,2,-1),VLOOKUP(K18,'Таблица юноши'!#REF!,2,-1)),IF(E18&lt;17,VLOOKUP(K18,'Таблица девушки'!#REF!,2,-1),VLOOKUP(K18,'Таблица девушки'!#REF!,2,-1))))</f>
        <v/>
      </c>
      <c r="M18" s="513" t="s">
        <v>425</v>
      </c>
      <c r="N18" s="400">
        <f>IF(ISBLANK(M18),"",IF(F18="М",IF(E18&lt;=16,VLOOKUP(M18,'Таблица Юноши 1'!$J$7:$K$67,2,-1),VLOOKUP(M18,'Таблица Юноши 1'!$L$7:$M$67,2,-1)),IF(E18&lt;=16,VLOOKUP(M18,' Таблица Девушки 1'!$J$8:$K$68,2,-1),VLOOKUP(M18,' Таблица Девушки 1'!$L$8:$M$68,2,-1))))</f>
        <v>37</v>
      </c>
      <c r="O18" s="373">
        <v>22</v>
      </c>
      <c r="P18" s="400">
        <f>IF(ISBLANK(O18),"",VLOOKUP(O18,'Таблица Юноши 1'!$F$7:$G$57,2,-1))</f>
        <v>22</v>
      </c>
      <c r="Q18" s="428">
        <v>272</v>
      </c>
      <c r="R18" s="412">
        <f>IF(ISBLANK(Q18),"",IF(F18="М",IF(E18&lt;=16,VLOOKUP(Q18,'Таблица Юноши 1'!$N$7:$O$68,2,-1),VLOOKUP(Q18,'Таблица Юноши 1'!$P$7:$Q$68,2,-1)),IF(E18&lt;=16,VLOOKUP(Q18,' Таблица Девушки 1'!$N$8:$O$69,2,-1),VLOOKUP(Q18,' Таблица Девушки 1'!$P$8:$Q$69,2,-1))))</f>
        <v>52</v>
      </c>
      <c r="S18" s="373">
        <v>24</v>
      </c>
      <c r="T18" s="400">
        <f>IF(ISBLANK(S18),"",IF(F18="М",IF(E18&lt;=16,VLOOKUP(S18,'Таблица Юноши 1'!$R$7:$S$43,2,-1),VLOOKUP(S18,'Таблица Юноши 1'!$T$7:$U$43,2,-1)),IF(E18&lt;=16,VLOOKUP(S18,' Таблица Девушки 1'!$R$8:$S$48,2,-1),VLOOKUP(S18,' Таблица Девушки 1'!$T$8:$U$48,2,-1))))</f>
        <v>37</v>
      </c>
      <c r="U18" s="351">
        <f t="shared" si="0"/>
        <v>226</v>
      </c>
      <c r="V18" s="473">
        <f>'Юноши '!W10</f>
        <v>31</v>
      </c>
      <c r="W18" s="761">
        <f>SUM(U18:U23)</f>
        <v>1621</v>
      </c>
      <c r="X18" s="762"/>
      <c r="Y18" s="753">
        <f>SUM(U18:U31)</f>
        <v>3130</v>
      </c>
      <c r="Z18" s="763">
        <f t="shared" ref="Z18" si="1">IFERROR(_xlfn.RANK.EQ(Y18,$Y$4:$Y$101,0),"")</f>
        <v>2</v>
      </c>
    </row>
    <row r="19" spans="1:26" x14ac:dyDescent="0.25">
      <c r="A19" s="376">
        <v>16</v>
      </c>
      <c r="B19" s="371" t="str">
        <f>B18</f>
        <v>Витебская область</v>
      </c>
      <c r="C19" s="367" t="s">
        <v>315</v>
      </c>
      <c r="D19" s="458">
        <v>39019</v>
      </c>
      <c r="E19" s="368">
        <f>IF(ISBLANK(D19),"",(DATEDIF(D19,'Условия заполнения'!$A$1:$A$1,"Y")))</f>
        <v>16</v>
      </c>
      <c r="F19" s="401" t="str">
        <f t="shared" ref="F19:F24" si="2">IF(ISBLANK(F18),"",F18)</f>
        <v>М</v>
      </c>
      <c r="G19" s="441">
        <v>3.9</v>
      </c>
      <c r="H19" s="413">
        <f>IF(ISBLANK(G19),"",IF(F19="М",IF(E19&lt;=16,VLOOKUP(G19,'Таблица Юноши 1'!$B$7:$C$23,2,-1),VLOOKUP(G19,'Таблица Юноши 1'!$D$7:$E$24,2,-1)),IF(E19&lt;=16,VLOOKUP(G19,' Таблица Девушки 1'!$B$8:$C$31,2,-1),VLOOKUP(G19,' Таблица Девушки 1'!$D$8:$E$32,2,-1))))</f>
        <v>60</v>
      </c>
      <c r="I19" s="433">
        <v>7.34</v>
      </c>
      <c r="J19" s="401">
        <f>IF(ISBLANK(I19),"",IF(F19="М",IF(E19&lt;=16,VLOOKUP(I19,'Таблица Юноши 1'!$V$7:$W$67,2,-1),VLOOKUP(I19,'Таблица Юноши 1'!$X$7:$Y$67,2,-1)),IF(E19&lt;=16,VLOOKUP(I19,' Таблица Девушки 1'!$V$8:$W$68,2,-1),VLOOKUP(I19,' Таблица Девушки 1'!$X$8:$Y$68,2,-1))))</f>
        <v>43</v>
      </c>
      <c r="K19" s="354"/>
      <c r="L19" s="413" t="str">
        <f>IF(ISBLANK(K19),"",IF(F19="М",IF(E19&lt;17,VLOOKUP(K19,'Таблица юноши'!#REF!,2,-1),VLOOKUP(K19,'Таблица юноши'!#REF!,2,-1)),IF(E19&lt;17,VLOOKUP(K19,'Таблица девушки'!#REF!,2,-1),VLOOKUP(K19,'Таблица девушки'!#REF!,2,-1))))</f>
        <v/>
      </c>
      <c r="M19" s="514" t="s">
        <v>426</v>
      </c>
      <c r="N19" s="401">
        <f>IF(ISBLANK(M19),"",IF(F19="М",IF(E19&lt;=16,VLOOKUP(M19,'Таблица Юноши 1'!$J$7:$K$67,2,-1),VLOOKUP(M19,'Таблица Юноши 1'!$L$7:$M$67,2,-1)),IF(E19&lt;=16,VLOOKUP(M19,' Таблица Девушки 1'!$J$8:$K$68,2,-1),VLOOKUP(M19,' Таблица Девушки 1'!$L$8:$M$68,2,-1))))</f>
        <v>48</v>
      </c>
      <c r="O19" s="376">
        <v>22</v>
      </c>
      <c r="P19" s="401">
        <f>IF(ISBLANK(O19),"",VLOOKUP(O19,'Таблица Юноши 1'!$F$7:$G$57,2,-1))</f>
        <v>22</v>
      </c>
      <c r="Q19" s="423">
        <v>300</v>
      </c>
      <c r="R19" s="413">
        <f>IF(ISBLANK(Q19),"",IF(F19="М",IF(E19&lt;=16,VLOOKUP(Q19,'Таблица Юноши 1'!$N$7:$O$68,2,-1),VLOOKUP(Q19,'Таблица Юноши 1'!$P$7:$Q$68,2,-1)),IF(E19&lt;=16,VLOOKUP(Q19,' Таблица Девушки 1'!$N$8:$O$69,2,-1),VLOOKUP(Q19,' Таблица Девушки 1'!$P$8:$Q$69,2,-1))))</f>
        <v>60</v>
      </c>
      <c r="S19" s="376">
        <v>25</v>
      </c>
      <c r="T19" s="401">
        <f>IF(ISBLANK(S19),"",IF(F19="М",IF(E19&lt;=16,VLOOKUP(S19,'Таблица Юноши 1'!$R$7:$S$43,2,-1),VLOOKUP(S19,'Таблица Юноши 1'!$T$7:$U$43,2,-1)),IF(E19&lt;=16,VLOOKUP(S19,' Таблица Девушки 1'!$R$8:$S$48,2,-1),VLOOKUP(S19,' Таблица Девушки 1'!$T$8:$U$48,2,-1))))</f>
        <v>40</v>
      </c>
      <c r="U19" s="353">
        <f t="shared" si="0"/>
        <v>273</v>
      </c>
      <c r="V19" s="471">
        <f>'Юноши '!W11</f>
        <v>6</v>
      </c>
      <c r="W19" s="759"/>
      <c r="X19" s="760"/>
      <c r="Y19" s="754"/>
      <c r="Z19" s="764"/>
    </row>
    <row r="20" spans="1:26" x14ac:dyDescent="0.25">
      <c r="A20" s="376">
        <v>17</v>
      </c>
      <c r="B20" s="371" t="str">
        <f t="shared" ref="B20:B31" si="3">B19</f>
        <v>Витебская область</v>
      </c>
      <c r="C20" s="367" t="s">
        <v>317</v>
      </c>
      <c r="D20" s="458">
        <v>38860</v>
      </c>
      <c r="E20" s="368">
        <f>IF(ISBLANK(D20),"",(DATEDIF(D20,'Условия заполнения'!$A$1:$A$1,"Y")))</f>
        <v>16</v>
      </c>
      <c r="F20" s="401" t="str">
        <f t="shared" si="2"/>
        <v>М</v>
      </c>
      <c r="G20" s="441">
        <v>4.2</v>
      </c>
      <c r="H20" s="413">
        <f>IF(ISBLANK(G20),"",IF(F20="М",IF(E20&lt;=16,VLOOKUP(G20,'Таблица Юноши 1'!$B$7:$C$23,2,-1),VLOOKUP(G20,'Таблица Юноши 1'!$D$7:$E$24,2,-1)),IF(E20&lt;=16,VLOOKUP(G20,' Таблица Девушки 1'!$B$8:$C$31,2,-1),VLOOKUP(G20,' Таблица Девушки 1'!$D$8:$E$32,2,-1))))</f>
        <v>54</v>
      </c>
      <c r="I20" s="433">
        <v>7.31</v>
      </c>
      <c r="J20" s="401">
        <f>IF(ISBLANK(I20),"",IF(F20="М",IF(E20&lt;=16,VLOOKUP(I20,'Таблица Юноши 1'!$V$7:$W$67,2,-1),VLOOKUP(I20,'Таблица Юноши 1'!$X$7:$Y$67,2,-1)),IF(E20&lt;=16,VLOOKUP(I20,' Таблица Девушки 1'!$V$8:$W$68,2,-1),VLOOKUP(I20,' Таблица Девушки 1'!$X$8:$Y$68,2,-1))))</f>
        <v>44</v>
      </c>
      <c r="K20" s="354"/>
      <c r="L20" s="413" t="str">
        <f>IF(ISBLANK(K20),"",IF(F20="М",IF(E20&lt;17,VLOOKUP(K20,'Таблица юноши'!#REF!,2,-1),VLOOKUP(K20,'Таблица юноши'!#REF!,2,-1)),IF(E20&lt;17,VLOOKUP(K20,'Таблица девушки'!#REF!,2,-1),VLOOKUP(K20,'Таблица девушки'!#REF!,2,-1))))</f>
        <v/>
      </c>
      <c r="M20" s="514" t="s">
        <v>427</v>
      </c>
      <c r="N20" s="401">
        <f>IF(ISBLANK(M20),"",IF(F20="М",IF(E20&lt;=16,VLOOKUP(M20,'Таблица Юноши 1'!$J$7:$K$67,2,-1),VLOOKUP(M20,'Таблица Юноши 1'!$L$7:$M$67,2,-1)),IF(E20&lt;=16,VLOOKUP(M20,' Таблица Девушки 1'!$J$8:$K$68,2,-1),VLOOKUP(M20,' Таблица Девушки 1'!$L$8:$M$68,2,-1))))</f>
        <v>49</v>
      </c>
      <c r="O20" s="376">
        <v>40</v>
      </c>
      <c r="P20" s="401">
        <f>IF(ISBLANK(O20),"",VLOOKUP(O20,'Таблица Юноши 1'!$F$7:$G$57,2,-1))</f>
        <v>40</v>
      </c>
      <c r="Q20" s="423">
        <v>280</v>
      </c>
      <c r="R20" s="413">
        <f>IF(ISBLANK(Q20),"",IF(F20="М",IF(E20&lt;=16,VLOOKUP(Q20,'Таблица Юноши 1'!$N$7:$O$68,2,-1),VLOOKUP(Q20,'Таблица Юноши 1'!$P$7:$Q$68,2,-1)),IF(E20&lt;=16,VLOOKUP(Q20,' Таблица Девушки 1'!$N$8:$O$69,2,-1),VLOOKUP(Q20,' Таблица Девушки 1'!$P$8:$Q$69,2,-1))))</f>
        <v>60</v>
      </c>
      <c r="S20" s="376">
        <v>32</v>
      </c>
      <c r="T20" s="401">
        <f>IF(ISBLANK(S20),"",IF(F20="М",IF(E20&lt;=16,VLOOKUP(S20,'Таблица Юноши 1'!$R$7:$S$43,2,-1),VLOOKUP(S20,'Таблица Юноши 1'!$T$7:$U$43,2,-1)),IF(E20&lt;=16,VLOOKUP(S20,' Таблица Девушки 1'!$R$8:$S$48,2,-1),VLOOKUP(S20,' Таблица Девушки 1'!$T$8:$U$48,2,-1))))</f>
        <v>54</v>
      </c>
      <c r="U20" s="353">
        <f t="shared" si="0"/>
        <v>301</v>
      </c>
      <c r="V20" s="471">
        <f>'Юноши '!W12</f>
        <v>1</v>
      </c>
      <c r="W20" s="759"/>
      <c r="X20" s="760"/>
      <c r="Y20" s="754"/>
      <c r="Z20" s="764"/>
    </row>
    <row r="21" spans="1:26" x14ac:dyDescent="0.25">
      <c r="A21" s="376">
        <v>18</v>
      </c>
      <c r="B21" s="371" t="str">
        <f t="shared" si="3"/>
        <v>Витебская область</v>
      </c>
      <c r="C21" s="367" t="s">
        <v>318</v>
      </c>
      <c r="D21" s="458">
        <v>38349</v>
      </c>
      <c r="E21" s="368">
        <f>IF(ISBLANK(D21),"",(DATEDIF(D21,'Условия заполнения'!$A$1:$A$1,"Y")))</f>
        <v>18</v>
      </c>
      <c r="F21" s="401" t="str">
        <f t="shared" si="2"/>
        <v>М</v>
      </c>
      <c r="G21" s="441">
        <v>4.0999999999999996</v>
      </c>
      <c r="H21" s="413">
        <f>IF(ISBLANK(G21),"",IF(F21="М",IF(E21&lt;=16,VLOOKUP(G21,'Таблица Юноши 1'!$B$7:$C$23,2,-1),VLOOKUP(G21,'Таблица Юноши 1'!$D$7:$E$24,2,-1)),IF(E21&lt;=16,VLOOKUP(G21,' Таблица Девушки 1'!$B$8:$C$31,2,-1),VLOOKUP(G21,' Таблица Девушки 1'!$D$8:$E$32,2,-1))))</f>
        <v>56</v>
      </c>
      <c r="I21" s="433">
        <v>10.19</v>
      </c>
      <c r="J21" s="401">
        <f>IF(ISBLANK(I21),"",IF(F21="М",IF(E21&lt;=16,VLOOKUP(I21,'Таблица Юноши 1'!$V$7:$W$67,2,-1),VLOOKUP(I21,'Таблица Юноши 1'!$X$7:$Y$67,2,-1)),IF(E21&lt;=16,VLOOKUP(I21,' Таблица Девушки 1'!$V$8:$W$68,2,-1),VLOOKUP(I21,' Таблица Девушки 1'!$X$8:$Y$68,2,-1))))</f>
        <v>60</v>
      </c>
      <c r="K21" s="354"/>
      <c r="L21" s="413" t="str">
        <f>IF(ISBLANK(K21),"",IF(F21="М",IF(E21&lt;17,VLOOKUP(K21,'Таблица юноши'!#REF!,2,-1),VLOOKUP(K21,'Таблица юноши'!#REF!,2,-1)),IF(E21&lt;17,VLOOKUP(K21,'Таблица девушки'!#REF!,2,-1),VLOOKUP(K21,'Таблица девушки'!#REF!,2,-1))))</f>
        <v/>
      </c>
      <c r="M21" s="514" t="s">
        <v>428</v>
      </c>
      <c r="N21" s="401">
        <f>IF(ISBLANK(M21),"",IF(F21="М",IF(E21&lt;=16,VLOOKUP(M21,'Таблица Юноши 1'!$J$7:$K$67,2,-1),VLOOKUP(M21,'Таблица Юноши 1'!$L$7:$M$67,2,-1)),IF(E21&lt;=16,VLOOKUP(M21,' Таблица Девушки 1'!$J$8:$K$68,2,-1),VLOOKUP(M21,' Таблица Девушки 1'!$L$8:$M$68,2,-1))))</f>
        <v>45</v>
      </c>
      <c r="O21" s="376">
        <v>29</v>
      </c>
      <c r="P21" s="401">
        <f>IF(ISBLANK(O21),"",VLOOKUP(O21,'Таблица Юноши 1'!$F$7:$G$57,2,-1))</f>
        <v>29</v>
      </c>
      <c r="Q21" s="423">
        <v>280</v>
      </c>
      <c r="R21" s="413">
        <f>IF(ISBLANK(Q21),"",IF(F21="М",IF(E21&lt;=16,VLOOKUP(Q21,'Таблица Юноши 1'!$N$7:$O$68,2,-1),VLOOKUP(Q21,'Таблица Юноши 1'!$P$7:$Q$68,2,-1)),IF(E21&lt;=16,VLOOKUP(Q21,' Таблица Девушки 1'!$N$8:$O$69,2,-1),VLOOKUP(Q21,' Таблица Девушки 1'!$P$8:$Q$69,2,-1))))</f>
        <v>60</v>
      </c>
      <c r="S21" s="376">
        <v>27</v>
      </c>
      <c r="T21" s="401">
        <f>IF(ISBLANK(S21),"",IF(F21="М",IF(E21&lt;=16,VLOOKUP(S21,'Таблица Юноши 1'!$R$7:$S$43,2,-1),VLOOKUP(S21,'Таблица Юноши 1'!$T$7:$U$43,2,-1)),IF(E21&lt;=16,VLOOKUP(S21,' Таблица Девушки 1'!$R$8:$S$48,2,-1),VLOOKUP(S21,' Таблица Девушки 1'!$T$8:$U$48,2,-1))))</f>
        <v>43</v>
      </c>
      <c r="U21" s="353">
        <f t="shared" si="0"/>
        <v>293</v>
      </c>
      <c r="V21" s="471">
        <f>'Юноши '!W13</f>
        <v>2</v>
      </c>
      <c r="W21" s="759"/>
      <c r="X21" s="760"/>
      <c r="Y21" s="754"/>
      <c r="Z21" s="764"/>
    </row>
    <row r="22" spans="1:26" x14ac:dyDescent="0.25">
      <c r="A22" s="376">
        <v>19</v>
      </c>
      <c r="B22" s="371" t="str">
        <f t="shared" si="3"/>
        <v>Витебская область</v>
      </c>
      <c r="C22" s="367" t="s">
        <v>319</v>
      </c>
      <c r="D22" s="458">
        <v>37211</v>
      </c>
      <c r="E22" s="368">
        <f>IF(ISBLANK(D22),"",(DATEDIF(D22,'Условия заполнения'!$A$1:$A$1,"Y")))</f>
        <v>21</v>
      </c>
      <c r="F22" s="401" t="str">
        <f t="shared" si="2"/>
        <v>М</v>
      </c>
      <c r="G22" s="441">
        <v>4.3</v>
      </c>
      <c r="H22" s="413">
        <f>IF(ISBLANK(G22),"",IF(F22="М",IF(E22&lt;=16,VLOOKUP(G22,'Таблица Юноши 1'!$B$7:$C$23,2,-1),VLOOKUP(G22,'Таблица Юноши 1'!$D$7:$E$24,2,-1)),IF(E22&lt;=16,VLOOKUP(G22,' Таблица Девушки 1'!$B$8:$C$31,2,-1),VLOOKUP(G22,' Таблица Девушки 1'!$D$8:$E$32,2,-1))))</f>
        <v>49</v>
      </c>
      <c r="I22" s="433">
        <v>9.14</v>
      </c>
      <c r="J22" s="401">
        <f>IF(ISBLANK(I22),"",IF(F22="М",IF(E22&lt;=16,VLOOKUP(I22,'Таблица Юноши 1'!$V$7:$W$67,2,-1),VLOOKUP(I22,'Таблица Юноши 1'!$X$7:$Y$67,2,-1)),IF(E22&lt;=16,VLOOKUP(I22,' Таблица Девушки 1'!$V$8:$W$68,2,-1),VLOOKUP(I22,' Таблица Девушки 1'!$X$8:$Y$68,2,-1))))</f>
        <v>60</v>
      </c>
      <c r="K22" s="354"/>
      <c r="L22" s="413" t="str">
        <f>IF(ISBLANK(K22),"",IF(F22="М",IF(E22&lt;17,VLOOKUP(K22,'Таблица юноши'!#REF!,2,-1),VLOOKUP(K22,'Таблица юноши'!#REF!,2,-1)),IF(E22&lt;17,VLOOKUP(K22,'Таблица девушки'!#REF!,2,-1),VLOOKUP(K22,'Таблица девушки'!#REF!,2,-1))))</f>
        <v/>
      </c>
      <c r="M22" s="514" t="s">
        <v>389</v>
      </c>
      <c r="N22" s="401">
        <f>IF(ISBLANK(M22),"",IF(F22="М",IF(E22&lt;=16,VLOOKUP(M22,'Таблица Юноши 1'!$J$7:$K$67,2,-1),VLOOKUP(M22,'Таблица Юноши 1'!$L$7:$M$67,2,-1)),IF(E22&lt;=16,VLOOKUP(M22,' Таблица Девушки 1'!$J$8:$K$68,2,-1),VLOOKUP(M22,' Таблица Девушки 1'!$L$8:$M$68,2,-1))))</f>
        <v>38</v>
      </c>
      <c r="O22" s="376">
        <v>42</v>
      </c>
      <c r="P22" s="401">
        <f>IF(ISBLANK(O22),"",VLOOKUP(O22,'Таблица Юноши 1'!$F$7:$G$57,2,-1))</f>
        <v>44</v>
      </c>
      <c r="Q22" s="423">
        <v>278</v>
      </c>
      <c r="R22" s="413">
        <f>IF(ISBLANK(Q22),"",IF(F22="М",IF(E22&lt;=16,VLOOKUP(Q22,'Таблица Юноши 1'!$N$7:$O$68,2,-1),VLOOKUP(Q22,'Таблица Юноши 1'!$P$7:$Q$68,2,-1)),IF(E22&lt;=16,VLOOKUP(Q22,' Таблица Девушки 1'!$N$8:$O$69,2,-1),VLOOKUP(Q22,' Таблица Девушки 1'!$P$8:$Q$69,2,-1))))</f>
        <v>58</v>
      </c>
      <c r="S22" s="376">
        <v>26</v>
      </c>
      <c r="T22" s="401">
        <f>IF(ISBLANK(S22),"",IF(F22="М",IF(E22&lt;=16,VLOOKUP(S22,'Таблица Юноши 1'!$R$7:$S$43,2,-1),VLOOKUP(S22,'Таблица Юноши 1'!$T$7:$U$43,2,-1)),IF(E22&lt;=16,VLOOKUP(S22,' Таблица Девушки 1'!$R$8:$S$48,2,-1),VLOOKUP(S22,' Таблица Девушки 1'!$T$8:$U$48,2,-1))))</f>
        <v>41</v>
      </c>
      <c r="U22" s="353">
        <f t="shared" si="0"/>
        <v>290</v>
      </c>
      <c r="V22" s="471">
        <f>'Юноши '!W14</f>
        <v>3</v>
      </c>
      <c r="W22" s="759"/>
      <c r="X22" s="760"/>
      <c r="Y22" s="754"/>
      <c r="Z22" s="764"/>
    </row>
    <row r="23" spans="1:26" x14ac:dyDescent="0.25">
      <c r="A23" s="376">
        <v>20</v>
      </c>
      <c r="B23" s="371" t="str">
        <f t="shared" si="3"/>
        <v>Витебская область</v>
      </c>
      <c r="C23" s="367" t="s">
        <v>316</v>
      </c>
      <c r="D23" s="458">
        <v>37712</v>
      </c>
      <c r="E23" s="368">
        <f>IF(ISBLANK(D23),"",(DATEDIF(D23,'Условия заполнения'!$A$1:$A$1,"Y")))</f>
        <v>20</v>
      </c>
      <c r="F23" s="401" t="str">
        <f t="shared" si="2"/>
        <v>М</v>
      </c>
      <c r="G23" s="441">
        <v>3.9</v>
      </c>
      <c r="H23" s="413">
        <f>IF(ISBLANK(G23),"",IF(F23="М",IF(E23&lt;=16,VLOOKUP(G23,'Таблица Юноши 1'!$B$7:$C$23,2,-1),VLOOKUP(G23,'Таблица Юноши 1'!$D$7:$E$24,2,-1)),IF(E23&lt;=16,VLOOKUP(G23,' Таблица Девушки 1'!$B$8:$C$31,2,-1),VLOOKUP(G23,' Таблица Девушки 1'!$D$8:$E$32,2,-1))))</f>
        <v>60</v>
      </c>
      <c r="I23" s="433">
        <v>14.34</v>
      </c>
      <c r="J23" s="401">
        <f>IF(ISBLANK(I23),"",IF(F23="М",IF(E23&lt;=16,VLOOKUP(I23,'Таблица Юноши 1'!$V$7:$W$67,2,-1),VLOOKUP(I23,'Таблица Юноши 1'!$X$7:$Y$67,2,-1)),IF(E23&lt;=16,VLOOKUP(I23,' Таблица Девушки 1'!$V$8:$W$68,2,-1),VLOOKUP(I23,' Таблица Девушки 1'!$X$8:$Y$68,2,-1))))</f>
        <v>14</v>
      </c>
      <c r="K23" s="354"/>
      <c r="L23" s="413" t="str">
        <f>IF(ISBLANK(K23),"",IF(F23="М",IF(E23&lt;17,VLOOKUP(K23,'Таблица юноши'!#REF!,2,-1),VLOOKUP(K23,'Таблица юноши'!#REF!,2,-1)),IF(E23&lt;17,VLOOKUP(K23,'Таблица девушки'!#REF!,2,-1),VLOOKUP(K23,'Таблица девушки'!#REF!,2,-1))))</f>
        <v/>
      </c>
      <c r="M23" s="514" t="s">
        <v>429</v>
      </c>
      <c r="N23" s="401">
        <f>IF(ISBLANK(M23),"",IF(F23="М",IF(E23&lt;=16,VLOOKUP(M23,'Таблица Юноши 1'!$J$7:$K$67,2,-1),VLOOKUP(M23,'Таблица Юноши 1'!$L$7:$M$67,2,-1)),IF(E23&lt;=16,VLOOKUP(M23,' Таблица Девушки 1'!$J$8:$K$68,2,-1),VLOOKUP(M23,' Таблица Девушки 1'!$L$8:$M$68,2,-1))))</f>
        <v>45</v>
      </c>
      <c r="O23" s="376">
        <v>30</v>
      </c>
      <c r="P23" s="401">
        <f>IF(ISBLANK(O23),"",VLOOKUP(O23,'Таблица Юноши 1'!$F$7:$G$57,2,-1))</f>
        <v>30</v>
      </c>
      <c r="Q23" s="423">
        <v>300</v>
      </c>
      <c r="R23" s="413">
        <f>IF(ISBLANK(Q23),"",IF(F23="М",IF(E23&lt;=16,VLOOKUP(Q23,'Таблица Юноши 1'!$N$7:$O$68,2,-1),VLOOKUP(Q23,'Таблица Юноши 1'!$P$7:$Q$68,2,-1)),IF(E23&lt;=16,VLOOKUP(Q23,' Таблица Девушки 1'!$N$8:$O$69,2,-1),VLOOKUP(Q23,' Таблица Девушки 1'!$P$8:$Q$69,2,-1))))</f>
        <v>60</v>
      </c>
      <c r="S23" s="376">
        <v>20</v>
      </c>
      <c r="T23" s="401">
        <f>IF(ISBLANK(S23),"",IF(F23="М",IF(E23&lt;=16,VLOOKUP(S23,'Таблица Юноши 1'!$R$7:$S$43,2,-1),VLOOKUP(S23,'Таблица Юноши 1'!$T$7:$U$43,2,-1)),IF(E23&lt;=16,VLOOKUP(S23,' Таблица Девушки 1'!$R$8:$S$48,2,-1),VLOOKUP(S23,' Таблица Девушки 1'!$T$8:$U$48,2,-1))))</f>
        <v>29</v>
      </c>
      <c r="U23" s="353">
        <f t="shared" si="0"/>
        <v>238</v>
      </c>
      <c r="V23" s="471">
        <f>'Юноши '!W15</f>
        <v>18</v>
      </c>
      <c r="W23" s="759"/>
      <c r="X23" s="760"/>
      <c r="Y23" s="754"/>
      <c r="Z23" s="764"/>
    </row>
    <row r="24" spans="1:26" ht="19.5" hidden="1" thickBot="1" x14ac:dyDescent="0.3">
      <c r="A24" s="402">
        <v>21</v>
      </c>
      <c r="B24" s="403" t="str">
        <f t="shared" si="3"/>
        <v>Витебская область</v>
      </c>
      <c r="C24" s="459"/>
      <c r="D24" s="460"/>
      <c r="E24" s="404" t="str">
        <f>IF(ISBLANK(D24),"",(DATEDIF(D24,'Условия заполнения'!$A$1:$A$1,"Y")))</f>
        <v/>
      </c>
      <c r="F24" s="405" t="str">
        <f t="shared" si="2"/>
        <v>М</v>
      </c>
      <c r="G24" s="446"/>
      <c r="H24" s="418" t="str">
        <f>IF(ISBLANK(G24),"",IF(F24="М",IF(E24&lt;=16,VLOOKUP(G24,'Таблица Юноши 1'!$B$7:$C$23,2,-1),VLOOKUP(G24,'Таблица Юноши 1'!$D$7:$E$24,2,-1)),IF(E24&lt;=16,VLOOKUP(G24,' Таблица Девушки 1'!$B$8:$C$31,2,-1),VLOOKUP(G24,' Таблица Девушки 1'!$D$8:$E$32,2,-1))))</f>
        <v/>
      </c>
      <c r="I24" s="438"/>
      <c r="J24" s="405" t="str">
        <f>IF(ISBLANK(I24),"",IF(F24="М",IF(E24&lt;=16,VLOOKUP(I24,'Таблица Юноши 1'!$V$7:$W$67,2,-1),VLOOKUP(I24,'Таблица Юноши 1'!$X$7:$Y$67,2,-1)),IF(E24&lt;=16,VLOOKUP(I24,' Таблица Девушки 1'!$V$8:$W$68,2,-1),VLOOKUP(I24,' Таблица Девушки 1'!$X$8:$Y$68,2,-1))))</f>
        <v/>
      </c>
      <c r="K24" s="355"/>
      <c r="L24" s="418"/>
      <c r="M24" s="515"/>
      <c r="N24" s="405" t="str">
        <f>IF(ISBLANK(M24),"",IF(F24="М",IF(E24&lt;=16,VLOOKUP(M24,'Таблица Юноши 1'!$J$7:$K$67,2,-1),VLOOKUP(M24,'Таблица Юноши 1'!$L$7:$M$67,2,-1)),IF(E24&lt;=16,VLOOKUP(M24,' Таблица Девушки 1'!$J$8:$K$68,2,-1),VLOOKUP(M24,' Таблица Девушки 1'!$L$8:$M$68,2,-1))))</f>
        <v/>
      </c>
      <c r="O24" s="402"/>
      <c r="P24" s="405" t="str">
        <f>IF(ISBLANK(O24),"",VLOOKUP(O24,'Таблица Юноши 1'!$F$7:$G$57,2,-1))</f>
        <v/>
      </c>
      <c r="Q24" s="429"/>
      <c r="R24" s="418" t="str">
        <f>IF(ISBLANK(Q24),"",IF(F24="М",IF(E24&lt;=16,VLOOKUP(Q24,'Таблица Юноши 1'!$N$7:$O$68,2,-1),VLOOKUP(Q24,'Таблица Юноши 1'!$P$7:$Q$68,2,-1)),IF(E24&lt;=16,VLOOKUP(Q24,' Таблица Девушки 1'!$N$8:$O$69,2,-1),VLOOKUP(Q24,' Таблица Девушки 1'!$P$8:$Q$69,2,-1))))</f>
        <v/>
      </c>
      <c r="S24" s="402"/>
      <c r="T24" s="405" t="str">
        <f>IF(ISBLANK(S24),"",IF(F24="М",IF(E24&lt;=16,VLOOKUP(S24,'Таблица Юноши 1'!$R$7:$S$43,2,-1),VLOOKUP(S24,'Таблица Юноши 1'!$T$7:$U$43,2,-1)),IF(E24&lt;=16,VLOOKUP(S24,' Таблица Девушки 1'!$R$8:$S$48,2,-1),VLOOKUP(S24,' Таблица Девушки 1'!$T$8:$U$48,2,-1))))</f>
        <v/>
      </c>
      <c r="U24" s="474">
        <f t="shared" si="0"/>
        <v>0</v>
      </c>
      <c r="V24" s="471"/>
      <c r="W24" s="347"/>
      <c r="X24" s="410"/>
      <c r="Y24" s="754"/>
      <c r="Z24" s="764"/>
    </row>
    <row r="25" spans="1:26" x14ac:dyDescent="0.25">
      <c r="A25" s="397">
        <v>22</v>
      </c>
      <c r="B25" s="398" t="str">
        <f t="shared" si="3"/>
        <v>Витебская область</v>
      </c>
      <c r="C25" s="409" t="s">
        <v>320</v>
      </c>
      <c r="D25" s="461">
        <v>38911</v>
      </c>
      <c r="E25" s="399">
        <f>IF(ISBLANK(D25),"",(DATEDIF(D25,'Условия заполнения'!$A$1:$A$1,"Y")))</f>
        <v>16</v>
      </c>
      <c r="F25" s="421" t="s">
        <v>30</v>
      </c>
      <c r="G25" s="447">
        <v>4.5999999999999996</v>
      </c>
      <c r="H25" s="419">
        <f>IF(ISBLANK(G25),"",IF(F25="М",IF(E25&lt;=16,VLOOKUP(G25,'Таблица Юноши 1'!$B$7:$C$23,2,-1),VLOOKUP(G25,'Таблица Юноши 1'!$D$7:$E$24,2,-1)),IF(E25&lt;=16,VLOOKUP(G25,' Таблица Девушки 1'!$B$8:$C$31,2,-1),VLOOKUP(G25,' Таблица Девушки 1'!$D$8:$E$32,2,-1))))</f>
        <v>52</v>
      </c>
      <c r="I25" s="439">
        <v>3.59</v>
      </c>
      <c r="J25" s="421">
        <f>IF(ISBLANK(I25),"",IF(F25="М",IF(E25&lt;=16,VLOOKUP(I25,'Таблица Юноши 1'!$V$7:$W$67,2,-1),VLOOKUP(I25,'Таблица Юноши 1'!$X$7:$Y$67,2,-1)),IF(E25&lt;=16,VLOOKUP(I25,' Таблица Девушки 1'!$V$8:$W$68,2,-1),VLOOKUP(I25,' Таблица Девушки 1'!$X$8:$Y$68,2,-1))))</f>
        <v>45</v>
      </c>
      <c r="K25" s="357"/>
      <c r="L25" s="419" t="str">
        <f>IF(ISBLANK(K25),"",IF(F25="М",IF(E25&lt;17,VLOOKUP(K25,'Таблица юноши'!#REF!,2,-1),VLOOKUP(K25,'Таблица юноши'!#REF!,2,-1)),IF(E25&lt;17,VLOOKUP(K25,'Таблица девушки'!#REF!,2,-1),VLOOKUP(K25,'Таблица девушки'!#REF!,2,-1))))</f>
        <v/>
      </c>
      <c r="M25" s="516" t="s">
        <v>386</v>
      </c>
      <c r="N25" s="421">
        <f>IF(ISBLANK(M25),"",IF(F25="М",IF(E25&lt;=16,VLOOKUP(M25,'Таблица Юноши 1'!$J$7:$K$67,2,-1),VLOOKUP(M25,'Таблица Юноши 1'!$L$7:$M$67,2,-1)),IF(E25&lt;=16,VLOOKUP(M25,' Таблица Девушки 1'!$J$8:$K$68,2,-1),VLOOKUP(M25,' Таблица Девушки 1'!$L$8:$M$68,2,-1))))</f>
        <v>13</v>
      </c>
      <c r="O25" s="397">
        <v>29</v>
      </c>
      <c r="P25" s="421">
        <f>IF(ISBLANK(O25),"",VLOOKUP(O25,'Таблица Юноши 1'!$F$7:$G$57,2,-1))</f>
        <v>29</v>
      </c>
      <c r="Q25" s="430">
        <v>226</v>
      </c>
      <c r="R25" s="419">
        <f>IF(ISBLANK(Q25),"",IF(F25="М",IF(E25&lt;=16,VLOOKUP(Q25,'Таблица Юноши 1'!$N$7:$O$68,2,-1),VLOOKUP(Q25,'Таблица Юноши 1'!$P$7:$Q$68,2,-1)),IF(E25&lt;=16,VLOOKUP(Q25,' Таблица Девушки 1'!$N$8:$O$69,2,-1),VLOOKUP(Q25,' Таблица Девушки 1'!$P$8:$Q$69,2,-1))))</f>
        <v>58</v>
      </c>
      <c r="S25" s="397">
        <v>40</v>
      </c>
      <c r="T25" s="421">
        <f>IF(ISBLANK(S25),"",IF(F25="М",IF(E25&lt;=16,VLOOKUP(S25,'Таблица Юноши 1'!$R$7:$S$43,2,-1),VLOOKUP(S25,'Таблица Юноши 1'!$T$7:$U$43,2,-1)),IF(E25&lt;=16,VLOOKUP(S25,' Таблица Девушки 1'!$R$8:$S$48,2,-1),VLOOKUP(S25,' Таблица Девушки 1'!$T$8:$U$48,2,-1))))</f>
        <v>60</v>
      </c>
      <c r="U25" s="397">
        <f t="shared" si="0"/>
        <v>257</v>
      </c>
      <c r="V25" s="469"/>
      <c r="W25" s="759">
        <f>SUM(U25:U30)</f>
        <v>1509</v>
      </c>
      <c r="X25" s="760"/>
      <c r="Y25" s="754"/>
      <c r="Z25" s="764"/>
    </row>
    <row r="26" spans="1:26" x14ac:dyDescent="0.25">
      <c r="A26" s="377">
        <v>23</v>
      </c>
      <c r="B26" s="372" t="str">
        <f t="shared" si="3"/>
        <v>Витебская область</v>
      </c>
      <c r="C26" s="369" t="s">
        <v>321</v>
      </c>
      <c r="D26" s="462">
        <v>39257</v>
      </c>
      <c r="E26" s="370">
        <f>IF(ISBLANK(D26),"",(DATEDIF(D26,'Условия заполнения'!$A$1:$A$1,"Y")))</f>
        <v>15</v>
      </c>
      <c r="F26" s="389" t="str">
        <f t="shared" ref="F26:F31" si="4">IF(ISBLANK(F25),"",F25)</f>
        <v>Ж</v>
      </c>
      <c r="G26" s="444">
        <v>5.0999999999999996</v>
      </c>
      <c r="H26" s="416">
        <f>IF(ISBLANK(G26),"",IF(F26="М",IF(E26&lt;=16,VLOOKUP(G26,'Таблица Юноши 1'!$B$7:$C$23,2,-1),VLOOKUP(G26,'Таблица Юноши 1'!$D$7:$E$24,2,-1)),IF(E26&lt;=16,VLOOKUP(G26,' Таблица Девушки 1'!$B$8:$C$31,2,-1),VLOOKUP(G26,' Таблица Девушки 1'!$D$8:$E$32,2,-1))))</f>
        <v>42</v>
      </c>
      <c r="I26" s="436">
        <v>4.05</v>
      </c>
      <c r="J26" s="389">
        <f>IF(ISBLANK(I26),"",IF(F26="М",IF(E26&lt;=16,VLOOKUP(I26,'Таблица Юноши 1'!$V$7:$W$67,2,-1),VLOOKUP(I26,'Таблица Юноши 1'!$X$7:$Y$67,2,-1)),IF(E26&lt;=16,VLOOKUP(I26,' Таблица Девушки 1'!$V$8:$W$68,2,-1),VLOOKUP(I26,' Таблица Девушки 1'!$X$8:$Y$68,2,-1))))</f>
        <v>42</v>
      </c>
      <c r="K26" s="359"/>
      <c r="L26" s="416" t="str">
        <f>IF(ISBLANK(K26),"",IF(F26="М",IF(E26&lt;17,VLOOKUP(K26,'Таблица юноши'!#REF!,2,-1),VLOOKUP(K26,'Таблица юноши'!#REF!,2,-1)),IF(E26&lt;17,VLOOKUP(K26,'Таблица девушки'!#REF!,2,-1),VLOOKUP(K26,'Таблица девушки'!#REF!,2,-1))))</f>
        <v/>
      </c>
      <c r="M26" s="517" t="s">
        <v>387</v>
      </c>
      <c r="N26" s="389">
        <f>IF(ISBLANK(M26),"",IF(F26="М",IF(E26&lt;=16,VLOOKUP(M26,'Таблица Юноши 1'!$J$7:$K$67,2,-1),VLOOKUP(M26,'Таблица Юноши 1'!$L$7:$M$67,2,-1)),IF(E26&lt;=16,VLOOKUP(M26,' Таблица Девушки 1'!$J$8:$K$68,2,-1),VLOOKUP(M26,' Таблица Девушки 1'!$L$8:$M$68,2,-1))))</f>
        <v>27</v>
      </c>
      <c r="O26" s="377">
        <v>34</v>
      </c>
      <c r="P26" s="389">
        <f>IF(ISBLANK(O26),"",VLOOKUP(O26,'Таблица Юноши 1'!$F$7:$G$57,2,-1))</f>
        <v>34</v>
      </c>
      <c r="Q26" s="426">
        <v>204</v>
      </c>
      <c r="R26" s="416">
        <f>IF(ISBLANK(Q26),"",IF(F26="М",IF(E26&lt;=16,VLOOKUP(Q26,'Таблица Юноши 1'!$N$7:$O$68,2,-1),VLOOKUP(Q26,'Таблица Юноши 1'!$P$7:$Q$68,2,-1)),IF(E26&lt;=16,VLOOKUP(Q26,' Таблица Девушки 1'!$N$8:$O$69,2,-1),VLOOKUP(Q26,' Таблица Девушки 1'!$P$8:$Q$69,2,-1))))</f>
        <v>36</v>
      </c>
      <c r="S26" s="377">
        <v>40</v>
      </c>
      <c r="T26" s="389">
        <f>IF(ISBLANK(S26),"",IF(F26="М",IF(E26&lt;=16,VLOOKUP(S26,'Таблица Юноши 1'!$R$7:$S$43,2,-1),VLOOKUP(S26,'Таблица Юноши 1'!$T$7:$U$43,2,-1)),IF(E26&lt;=16,VLOOKUP(S26,' Таблица Девушки 1'!$R$8:$S$48,2,-1),VLOOKUP(S26,' Таблица Девушки 1'!$T$8:$U$48,2,-1))))</f>
        <v>60</v>
      </c>
      <c r="U26" s="377">
        <f t="shared" si="0"/>
        <v>241</v>
      </c>
      <c r="V26" s="469"/>
      <c r="W26" s="759"/>
      <c r="X26" s="760"/>
      <c r="Y26" s="754"/>
      <c r="Z26" s="764"/>
    </row>
    <row r="27" spans="1:26" x14ac:dyDescent="0.25">
      <c r="A27" s="377">
        <v>24</v>
      </c>
      <c r="B27" s="372" t="str">
        <f t="shared" si="3"/>
        <v>Витебская область</v>
      </c>
      <c r="C27" s="369" t="s">
        <v>322</v>
      </c>
      <c r="D27" s="462">
        <v>38731</v>
      </c>
      <c r="E27" s="370">
        <f>IF(ISBLANK(D27),"",(DATEDIF(D27,'Условия заполнения'!$A$1:$A$1,"Y")))</f>
        <v>17</v>
      </c>
      <c r="F27" s="389" t="str">
        <f t="shared" si="4"/>
        <v>Ж</v>
      </c>
      <c r="G27" s="444">
        <v>4.9000000000000004</v>
      </c>
      <c r="H27" s="416">
        <f>IF(ISBLANK(G27),"",IF(F27="М",IF(E27&lt;=16,VLOOKUP(G27,'Таблица Юноши 1'!$B$7:$C$23,2,-1),VLOOKUP(G27,'Таблица Юноши 1'!$D$7:$E$24,2,-1)),IF(E27&lt;=16,VLOOKUP(G27,' Таблица Девушки 1'!$B$8:$C$31,2,-1),VLOOKUP(G27,' Таблица Девушки 1'!$D$8:$E$32,2,-1))))</f>
        <v>44</v>
      </c>
      <c r="I27" s="436">
        <v>9.16</v>
      </c>
      <c r="J27" s="389">
        <f>IF(ISBLANK(I27),"",IF(F27="М",IF(E27&lt;=16,VLOOKUP(I27,'Таблица Юноши 1'!$V$7:$W$67,2,-1),VLOOKUP(I27,'Таблица Юноши 1'!$X$7:$Y$67,2,-1)),IF(E27&lt;=16,VLOOKUP(I27,' Таблица Девушки 1'!$V$8:$W$68,2,-1),VLOOKUP(I27,' Таблица Девушки 1'!$X$8:$Y$68,2,-1))))</f>
        <v>34</v>
      </c>
      <c r="K27" s="359"/>
      <c r="L27" s="416" t="str">
        <f>IF(ISBLANK(K27),"",IF(F27="М",IF(E27&lt;17,VLOOKUP(K27,'Таблица юноши'!#REF!,2,-1),VLOOKUP(K27,'Таблица юноши'!#REF!,2,-1)),IF(E27&lt;17,VLOOKUP(K27,'Таблица девушки'!#REF!,2,-1),VLOOKUP(K27,'Таблица девушки'!#REF!,2,-1))))</f>
        <v/>
      </c>
      <c r="M27" s="517" t="s">
        <v>388</v>
      </c>
      <c r="N27" s="389">
        <f>IF(ISBLANK(M27),"",IF(F27="М",IF(E27&lt;=16,VLOOKUP(M27,'Таблица Юноши 1'!$J$7:$K$67,2,-1),VLOOKUP(M27,'Таблица Юноши 1'!$L$7:$M$67,2,-1)),IF(E27&lt;=16,VLOOKUP(M27,' Таблица Девушки 1'!$J$8:$K$68,2,-1),VLOOKUP(M27,' Таблица Девушки 1'!$L$8:$M$68,2,-1))))</f>
        <v>35</v>
      </c>
      <c r="O27" s="377">
        <v>34</v>
      </c>
      <c r="P27" s="389">
        <f>IF(ISBLANK(O27),"",VLOOKUP(O27,'Таблица Юноши 1'!$F$7:$G$57,2,-1))</f>
        <v>34</v>
      </c>
      <c r="Q27" s="426">
        <v>217</v>
      </c>
      <c r="R27" s="416">
        <f>IF(ISBLANK(Q27),"",IF(F27="М",IF(E27&lt;=16,VLOOKUP(Q27,'Таблица Юноши 1'!$N$7:$O$68,2,-1),VLOOKUP(Q27,'Таблица Юноши 1'!$P$7:$Q$68,2,-1)),IF(E27&lt;=16,VLOOKUP(Q27,' Таблица Девушки 1'!$N$8:$O$69,2,-1),VLOOKUP(Q27,' Таблица Девушки 1'!$P$8:$Q$69,2,-1))))</f>
        <v>47</v>
      </c>
      <c r="S27" s="377">
        <v>41</v>
      </c>
      <c r="T27" s="389">
        <f>IF(ISBLANK(S27),"",IF(F27="М",IF(E27&lt;=16,VLOOKUP(S27,'Таблица Юноши 1'!$R$7:$S$43,2,-1),VLOOKUP(S27,'Таблица Юноши 1'!$T$7:$U$43,2,-1)),IF(E27&lt;=16,VLOOKUP(S27,' Таблица Девушки 1'!$R$8:$S$48,2,-1),VLOOKUP(S27,' Таблица Девушки 1'!$T$8:$U$48,2,-1))))</f>
        <v>60</v>
      </c>
      <c r="U27" s="377">
        <f t="shared" si="0"/>
        <v>254</v>
      </c>
      <c r="V27" s="469"/>
      <c r="W27" s="759"/>
      <c r="X27" s="760"/>
      <c r="Y27" s="754"/>
      <c r="Z27" s="764"/>
    </row>
    <row r="28" spans="1:26" x14ac:dyDescent="0.25">
      <c r="A28" s="377">
        <v>25</v>
      </c>
      <c r="B28" s="372" t="str">
        <f t="shared" si="3"/>
        <v>Витебская область</v>
      </c>
      <c r="C28" s="369" t="s">
        <v>323</v>
      </c>
      <c r="D28" s="462">
        <v>37954</v>
      </c>
      <c r="E28" s="370">
        <f>IF(ISBLANK(D28),"",(DATEDIF(D28,'Условия заполнения'!$A$1:$A$1,"Y")))</f>
        <v>19</v>
      </c>
      <c r="F28" s="389" t="str">
        <f t="shared" si="4"/>
        <v>Ж</v>
      </c>
      <c r="G28" s="444">
        <v>5.2</v>
      </c>
      <c r="H28" s="416">
        <f>IF(ISBLANK(G28),"",IF(F28="М",IF(E28&lt;=16,VLOOKUP(G28,'Таблица Юноши 1'!$B$7:$C$23,2,-1),VLOOKUP(G28,'Таблица Юноши 1'!$D$7:$E$24,2,-1)),IF(E28&lt;=16,VLOOKUP(G28,' Таблица Девушки 1'!$B$8:$C$31,2,-1),VLOOKUP(G28,' Таблица Девушки 1'!$D$8:$E$32,2,-1))))</f>
        <v>38</v>
      </c>
      <c r="I28" s="436">
        <v>8.5399999999999991</v>
      </c>
      <c r="J28" s="389">
        <f>IF(ISBLANK(I28),"",IF(F28="М",IF(E28&lt;=16,VLOOKUP(I28,'Таблица Юноши 1'!$V$7:$W$67,2,-1),VLOOKUP(I28,'Таблица Юноши 1'!$X$7:$Y$67,2,-1)),IF(E28&lt;=16,VLOOKUP(I28,' Таблица Девушки 1'!$V$8:$W$68,2,-1),VLOOKUP(I28,' Таблица Девушки 1'!$X$8:$Y$68,2,-1))))</f>
        <v>39</v>
      </c>
      <c r="K28" s="359"/>
      <c r="L28" s="416" t="str">
        <f>IF(ISBLANK(K28),"",IF(F28="М",IF(E28&lt;17,VLOOKUP(K28,'Таблица юноши'!#REF!,2,-1),VLOOKUP(K28,'Таблица юноши'!#REF!,2,-1)),IF(E28&lt;17,VLOOKUP(K28,'Таблица девушки'!#REF!,2,-1),VLOOKUP(K28,'Таблица девушки'!#REF!,2,-1))))</f>
        <v/>
      </c>
      <c r="M28" s="517" t="s">
        <v>389</v>
      </c>
      <c r="N28" s="389">
        <f>IF(ISBLANK(M28),"",IF(F28="М",IF(E28&lt;=16,VLOOKUP(M28,'Таблица Юноши 1'!$J$7:$K$67,2,-1),VLOOKUP(M28,'Таблица Юноши 1'!$L$7:$M$67,2,-1)),IF(E28&lt;=16,VLOOKUP(M28,' Таблица Девушки 1'!$J$8:$K$68,2,-1),VLOOKUP(M28,' Таблица Девушки 1'!$L$8:$M$68,2,-1))))</f>
        <v>42</v>
      </c>
      <c r="O28" s="377">
        <v>43</v>
      </c>
      <c r="P28" s="389">
        <f>IF(ISBLANK(O28),"",VLOOKUP(O28,'Таблица Юноши 1'!$F$7:$G$57,2,-1))</f>
        <v>46</v>
      </c>
      <c r="Q28" s="426">
        <v>202</v>
      </c>
      <c r="R28" s="416">
        <f>IF(ISBLANK(Q28),"",IF(F28="М",IF(E28&lt;=16,VLOOKUP(Q28,'Таблица Юноши 1'!$N$7:$O$68,2,-1),VLOOKUP(Q28,'Таблица Юноши 1'!$P$7:$Q$68,2,-1)),IF(E28&lt;=16,VLOOKUP(Q28,' Таблица Девушки 1'!$N$8:$O$69,2,-1),VLOOKUP(Q28,' Таблица Девушки 1'!$P$8:$Q$69,2,-1))))</f>
        <v>32</v>
      </c>
      <c r="S28" s="377">
        <v>41</v>
      </c>
      <c r="T28" s="389">
        <f>IF(ISBLANK(S28),"",IF(F28="М",IF(E28&lt;=16,VLOOKUP(S28,'Таблица Юноши 1'!$R$7:$S$43,2,-1),VLOOKUP(S28,'Таблица Юноши 1'!$T$7:$U$43,2,-1)),IF(E28&lt;=16,VLOOKUP(S28,' Таблица Девушки 1'!$R$8:$S$48,2,-1),VLOOKUP(S28,' Таблица Девушки 1'!$T$8:$U$48,2,-1))))</f>
        <v>60</v>
      </c>
      <c r="U28" s="377">
        <f t="shared" si="0"/>
        <v>257</v>
      </c>
      <c r="V28" s="469"/>
      <c r="W28" s="759"/>
      <c r="X28" s="760"/>
      <c r="Y28" s="754"/>
      <c r="Z28" s="764"/>
    </row>
    <row r="29" spans="1:26" x14ac:dyDescent="0.25">
      <c r="A29" s="377">
        <v>26</v>
      </c>
      <c r="B29" s="372" t="str">
        <f t="shared" si="3"/>
        <v>Витебская область</v>
      </c>
      <c r="C29" s="369" t="s">
        <v>324</v>
      </c>
      <c r="D29" s="462">
        <v>38280</v>
      </c>
      <c r="E29" s="370">
        <f>IF(ISBLANK(D29),"",(DATEDIF(D29,'Условия заполнения'!$A$1:$A$1,"Y")))</f>
        <v>18</v>
      </c>
      <c r="F29" s="389" t="str">
        <f t="shared" si="4"/>
        <v>Ж</v>
      </c>
      <c r="G29" s="444">
        <v>4.8</v>
      </c>
      <c r="H29" s="416">
        <f>IF(ISBLANK(G29),"",IF(F29="М",IF(E29&lt;=16,VLOOKUP(G29,'Таблица Юноши 1'!$B$7:$C$23,2,-1),VLOOKUP(G29,'Таблица Юноши 1'!$D$7:$E$24,2,-1)),IF(E29&lt;=16,VLOOKUP(G29,' Таблица Девушки 1'!$B$8:$C$31,2,-1),VLOOKUP(G29,' Таблица Девушки 1'!$D$8:$E$32,2,-1))))</f>
        <v>46</v>
      </c>
      <c r="I29" s="436">
        <v>8.2899999999999991</v>
      </c>
      <c r="J29" s="389">
        <f>IF(ISBLANK(I29),"",IF(F29="М",IF(E29&lt;=16,VLOOKUP(I29,'Таблица Юноши 1'!$V$7:$W$67,2,-1),VLOOKUP(I29,'Таблица Юноши 1'!$X$7:$Y$67,2,-1)),IF(E29&lt;=16,VLOOKUP(I29,' Таблица Девушки 1'!$V$8:$W$68,2,-1),VLOOKUP(I29,' Таблица Девушки 1'!$X$8:$Y$68,2,-1))))</f>
        <v>44</v>
      </c>
      <c r="K29" s="359"/>
      <c r="L29" s="416" t="str">
        <f>IF(ISBLANK(K29),"",IF(F29="М",IF(E29&lt;17,VLOOKUP(K29,'Таблица юноши'!#REF!,2,-1),VLOOKUP(K29,'Таблица юноши'!#REF!,2,-1)),IF(E29&lt;17,VLOOKUP(K29,'Таблица девушки'!#REF!,2,-1),VLOOKUP(K29,'Таблица девушки'!#REF!,2,-1))))</f>
        <v/>
      </c>
      <c r="M29" s="517" t="s">
        <v>390</v>
      </c>
      <c r="N29" s="389">
        <f>IF(ISBLANK(M29),"",IF(F29="М",IF(E29&lt;=16,VLOOKUP(M29,'Таблица Юноши 1'!$J$7:$K$67,2,-1),VLOOKUP(M29,'Таблица Юноши 1'!$L$7:$M$67,2,-1)),IF(E29&lt;=16,VLOOKUP(M29,' Таблица Девушки 1'!$J$8:$K$68,2,-1),VLOOKUP(M29,' Таблица Девушки 1'!$L$8:$M$68,2,-1))))</f>
        <v>20</v>
      </c>
      <c r="O29" s="377">
        <v>18</v>
      </c>
      <c r="P29" s="389">
        <f>IF(ISBLANK(O29),"",VLOOKUP(O29,'Таблица Юноши 1'!$F$7:$G$57,2,-1))</f>
        <v>18</v>
      </c>
      <c r="Q29" s="426">
        <v>225</v>
      </c>
      <c r="R29" s="416">
        <f>IF(ISBLANK(Q29),"",IF(F29="М",IF(E29&lt;=16,VLOOKUP(Q29,'Таблица Юноши 1'!$N$7:$O$68,2,-1),VLOOKUP(Q29,'Таблица Юноши 1'!$P$7:$Q$68,2,-1)),IF(E29&lt;=16,VLOOKUP(Q29,' Таблица Девушки 1'!$N$8:$O$69,2,-1),VLOOKUP(Q29,' Таблица Девушки 1'!$P$8:$Q$69,2,-1))))</f>
        <v>55</v>
      </c>
      <c r="S29" s="377">
        <v>41</v>
      </c>
      <c r="T29" s="389">
        <f>IF(ISBLANK(S29),"",IF(F29="М",IF(E29&lt;=16,VLOOKUP(S29,'Таблица Юноши 1'!$R$7:$S$43,2,-1),VLOOKUP(S29,'Таблица Юноши 1'!$T$7:$U$43,2,-1)),IF(E29&lt;=16,VLOOKUP(S29,' Таблица Девушки 1'!$R$8:$S$48,2,-1),VLOOKUP(S29,' Таблица Девушки 1'!$T$8:$U$48,2,-1))))</f>
        <v>60</v>
      </c>
      <c r="U29" s="377">
        <f t="shared" si="0"/>
        <v>243</v>
      </c>
      <c r="V29" s="469"/>
      <c r="W29" s="759"/>
      <c r="X29" s="760"/>
      <c r="Y29" s="754"/>
      <c r="Z29" s="764"/>
    </row>
    <row r="30" spans="1:26" ht="19.5" thickBot="1" x14ac:dyDescent="0.3">
      <c r="A30" s="377">
        <v>27</v>
      </c>
      <c r="B30" s="372" t="str">
        <f t="shared" si="3"/>
        <v>Витебская область</v>
      </c>
      <c r="C30" s="369" t="s">
        <v>325</v>
      </c>
      <c r="D30" s="462">
        <v>39008</v>
      </c>
      <c r="E30" s="370">
        <f>IF(ISBLANK(D30),"",(DATEDIF(D30,'Условия заполнения'!$A$1:$A$1,"Y")))</f>
        <v>16</v>
      </c>
      <c r="F30" s="389" t="str">
        <f t="shared" si="4"/>
        <v>Ж</v>
      </c>
      <c r="G30" s="444">
        <v>4.9000000000000004</v>
      </c>
      <c r="H30" s="416">
        <f>IF(ISBLANK(G30),"",IF(F30="М",IF(E30&lt;=16,VLOOKUP(G30,'Таблица Юноши 1'!$B$7:$C$23,2,-1),VLOOKUP(G30,'Таблица Юноши 1'!$D$7:$E$24,2,-1)),IF(E30&lt;=16,VLOOKUP(G30,' Таблица Девушки 1'!$B$8:$C$31,2,-1),VLOOKUP(G30,' Таблица Девушки 1'!$D$8:$E$32,2,-1))))</f>
        <v>46</v>
      </c>
      <c r="I30" s="436">
        <v>3.41</v>
      </c>
      <c r="J30" s="389">
        <f>IF(ISBLANK(I30),"",IF(F30="М",IF(E30&lt;=16,VLOOKUP(I30,'Таблица Юноши 1'!$V$7:$W$67,2,-1),VLOOKUP(I30,'Таблица Юноши 1'!$X$7:$Y$67,2,-1)),IF(E30&lt;=16,VLOOKUP(I30,' Таблица Девушки 1'!$V$8:$W$68,2,-1),VLOOKUP(I30,' Таблица Девушки 1'!$X$8:$Y$68,2,-1))))</f>
        <v>54</v>
      </c>
      <c r="K30" s="359"/>
      <c r="L30" s="416" t="str">
        <f>IF(ISBLANK(K30),"",IF(F30="М",IF(E30&lt;17,VLOOKUP(K30,'Таблица юноши'!#REF!,2,-1),VLOOKUP(K30,'Таблица юноши'!#REF!,2,-1)),IF(E30&lt;17,VLOOKUP(K30,'Таблица девушки'!#REF!,2,-1),VLOOKUP(K30,'Таблица девушки'!#REF!,2,-1))))</f>
        <v/>
      </c>
      <c r="M30" s="517" t="s">
        <v>391</v>
      </c>
      <c r="N30" s="389">
        <f>IF(ISBLANK(M30),"",IF(F30="М",IF(E30&lt;=16,VLOOKUP(M30,'Таблица Юноши 1'!$J$7:$K$67,2,-1),VLOOKUP(M30,'Таблица Юноши 1'!$L$7:$M$67,2,-1)),IF(E30&lt;=16,VLOOKUP(M30,' Таблица Девушки 1'!$J$8:$K$68,2,-1),VLOOKUP(M30,' Таблица Девушки 1'!$L$8:$M$68,2,-1))))</f>
        <v>30</v>
      </c>
      <c r="O30" s="377">
        <v>29</v>
      </c>
      <c r="P30" s="389">
        <f>IF(ISBLANK(O30),"",VLOOKUP(O30,'Таблица Юноши 1'!$F$7:$G$57,2,-1))</f>
        <v>29</v>
      </c>
      <c r="Q30" s="426">
        <v>222</v>
      </c>
      <c r="R30" s="416">
        <f>IF(ISBLANK(Q30),"",IF(F30="М",IF(E30&lt;=16,VLOOKUP(Q30,'Таблица Юноши 1'!$N$7:$O$68,2,-1),VLOOKUP(Q30,'Таблица Юноши 1'!$P$7:$Q$68,2,-1)),IF(E30&lt;=16,VLOOKUP(Q30,' Таблица Девушки 1'!$N$8:$O$69,2,-1),VLOOKUP(Q30,' Таблица Девушки 1'!$P$8:$Q$69,2,-1))))</f>
        <v>54</v>
      </c>
      <c r="S30" s="377">
        <v>30</v>
      </c>
      <c r="T30" s="389">
        <f>IF(ISBLANK(S30),"",IF(F30="М",IF(E30&lt;=16,VLOOKUP(S30,'Таблица Юноши 1'!$R$7:$S$43,2,-1),VLOOKUP(S30,'Таблица Юноши 1'!$T$7:$U$43,2,-1)),IF(E30&lt;=16,VLOOKUP(S30,' Таблица Девушки 1'!$R$8:$S$48,2,-1),VLOOKUP(S30,' Таблица Девушки 1'!$T$8:$U$48,2,-1))))</f>
        <v>44</v>
      </c>
      <c r="U30" s="377">
        <f t="shared" si="0"/>
        <v>257</v>
      </c>
      <c r="V30" s="469"/>
      <c r="W30" s="759"/>
      <c r="X30" s="760"/>
      <c r="Y30" s="754"/>
      <c r="Z30" s="764"/>
    </row>
    <row r="31" spans="1:26" ht="19.5" hidden="1" thickBot="1" x14ac:dyDescent="0.3">
      <c r="A31" s="378">
        <v>28</v>
      </c>
      <c r="B31" s="379" t="str">
        <f t="shared" si="3"/>
        <v>Витебская область</v>
      </c>
      <c r="C31" s="381"/>
      <c r="D31" s="463"/>
      <c r="E31" s="380" t="str">
        <f>IF(ISBLANK(D31),"",(DATEDIF(D31,'Условия заполнения'!$A$1:$A$1,"Y")))</f>
        <v/>
      </c>
      <c r="F31" s="390" t="str">
        <f t="shared" si="4"/>
        <v>Ж</v>
      </c>
      <c r="G31" s="445"/>
      <c r="H31" s="417" t="str">
        <f>IF(ISBLANK(G31),"",IF(F31="М",IF(E31&lt;=16,VLOOKUP(G31,'Таблица Юноши 1'!$B$7:$C$23,2,-1),VLOOKUP(G31,'Таблица Юноши 1'!$D$7:$E$24,2,-1)),IF(E31&lt;=16,VLOOKUP(G31,' Таблица Девушки 1'!$B$8:$C$31,2,-1),VLOOKUP(G31,' Таблица Девушки 1'!$D$8:$E$32,2,-1))))</f>
        <v/>
      </c>
      <c r="I31" s="437"/>
      <c r="J31" s="390" t="str">
        <f>IF(ISBLANK(I31),"",IF(F31="М",IF(E31&lt;=16,VLOOKUP(I31,'Таблица Юноши 1'!$V$7:$W$67,2,-1),VLOOKUP(I31,'Таблица Юноши 1'!$X$7:$Y$67,2,-1)),IF(E31&lt;=16,VLOOKUP(I31,' Таблица Девушки 1'!$V$8:$W$68,2,-1),VLOOKUP(I31,' Таблица Девушки 1'!$X$8:$Y$68,2,-1))))</f>
        <v/>
      </c>
      <c r="K31" s="364"/>
      <c r="L31" s="417"/>
      <c r="M31" s="518"/>
      <c r="N31" s="390" t="str">
        <f>IF(ISBLANK(M31),"",IF(F31="М",IF(E31&lt;=16,VLOOKUP(M31,'Таблица Юноши 1'!$J$7:$K$67,2,-1),VLOOKUP(M31,'Таблица Юноши 1'!$L$7:$M$67,2,-1)),IF(E31&lt;=16,VLOOKUP(M31,' Таблица Девушки 1'!$J$8:$K$68,2,-1),VLOOKUP(M31,' Таблица Девушки 1'!$L$8:$M$68,2,-1))))</f>
        <v/>
      </c>
      <c r="O31" s="378"/>
      <c r="P31" s="390" t="str">
        <f>IF(ISBLANK(O31),"",VLOOKUP(O31,'Таблица Юноши 1'!$F$7:$G$57,2,-1))</f>
        <v/>
      </c>
      <c r="Q31" s="427"/>
      <c r="R31" s="417" t="str">
        <f>IF(ISBLANK(Q31),"",IF(F31="М",IF(E31&lt;=16,VLOOKUP(Q31,'Таблица Юноши 1'!$N$7:$O$68,2,-1),VLOOKUP(Q31,'Таблица Юноши 1'!$P$7:$Q$68,2,-1)),IF(E31&lt;=16,VLOOKUP(Q31,' Таблица Девушки 1'!$N$8:$O$69,2,-1),VLOOKUP(Q31,' Таблица Девушки 1'!$P$8:$Q$69,2,-1))))</f>
        <v/>
      </c>
      <c r="S31" s="378"/>
      <c r="T31" s="390" t="str">
        <f>IF(ISBLANK(S31),"",IF(F31="М",IF(E31&lt;=16,VLOOKUP(S31,'Таблица Юноши 1'!$R$7:$S$43,2,-1),VLOOKUP(S31,'Таблица Юноши 1'!$T$7:$U$43,2,-1)),IF(E31&lt;=16,VLOOKUP(S31,' Таблица Девушки 1'!$R$8:$S$48,2,-1),VLOOKUP(S31,' Таблица Девушки 1'!$T$8:$U$48,2,-1))))</f>
        <v/>
      </c>
      <c r="U31" s="378">
        <f t="shared" si="0"/>
        <v>0</v>
      </c>
      <c r="V31" s="470"/>
      <c r="W31" s="383"/>
      <c r="X31" s="411"/>
      <c r="Y31" s="755"/>
      <c r="Z31" s="765"/>
    </row>
    <row r="32" spans="1:26" x14ac:dyDescent="0.25">
      <c r="A32" s="373">
        <v>29</v>
      </c>
      <c r="B32" s="374" t="s">
        <v>212</v>
      </c>
      <c r="C32" s="374" t="s">
        <v>350</v>
      </c>
      <c r="D32" s="457">
        <v>38479</v>
      </c>
      <c r="E32" s="375">
        <f>IF(ISBLANK(D32),"",(DATEDIF(D32,'Условия заполнения'!$A$1:$A$1,"Y")))</f>
        <v>18</v>
      </c>
      <c r="F32" s="400" t="s">
        <v>24</v>
      </c>
      <c r="G32" s="440">
        <v>4.0999999999999996</v>
      </c>
      <c r="H32" s="412">
        <f>IF(ISBLANK(G32),"",IF(F32="М",IF(E32&lt;=16,VLOOKUP(G32,'Таблица Юноши 1'!$B$7:$C$23,2,-1),VLOOKUP(G32,'Таблица Юноши 1'!$D$7:$E$24,2,-1)),IF(E32&lt;=16,VLOOKUP(G32,' Таблица Девушки 1'!$B$8:$C$31,2,-1),VLOOKUP(G32,' Таблица Девушки 1'!$D$8:$E$32,2,-1))))</f>
        <v>56</v>
      </c>
      <c r="I32" s="432">
        <v>11.44</v>
      </c>
      <c r="J32" s="400">
        <f>IF(ISBLANK(I32),"",IF(F32="М",IF(E32&lt;=16,VLOOKUP(I32,'Таблица Юноши 1'!$V$7:$W$67,2,-1),VLOOKUP(I32,'Таблица Юноши 1'!$X$7:$Y$67,2,-1)),IF(E32&lt;=16,VLOOKUP(I32,' Таблица Девушки 1'!$V$8:$W$68,2,-1),VLOOKUP(I32,' Таблица Девушки 1'!$X$8:$Y$68,2,-1))))</f>
        <v>33</v>
      </c>
      <c r="K32" s="352"/>
      <c r="L32" s="412" t="str">
        <f>IF(ISBLANK(K32),"",IF(F32="М",IF(E32&lt;17,VLOOKUP(K32,'Таблица юноши'!#REF!,2,-1),VLOOKUP(K32,'Таблица юноши'!#REF!,2,-1)),IF(E32&lt;17,VLOOKUP(K32,'Таблица девушки'!#REF!,2,-1),VLOOKUP(K32,'Таблица девушки'!#REF!,2,-1))))</f>
        <v/>
      </c>
      <c r="M32" s="513" t="s">
        <v>440</v>
      </c>
      <c r="N32" s="400">
        <f>IF(ISBLANK(M32),"",IF(F32="М",IF(E32&lt;=16,VLOOKUP(M32,'Таблица Юноши 1'!$J$7:$K$67,2,-1),VLOOKUP(M32,'Таблица Юноши 1'!$L$7:$M$67,2,-1)),IF(E32&lt;=16,VLOOKUP(M32,' Таблица Девушки 1'!$J$8:$K$68,2,-1),VLOOKUP(M32,' Таблица Девушки 1'!$L$8:$M$68,2,-1))))</f>
        <v>46</v>
      </c>
      <c r="O32" s="373">
        <v>41</v>
      </c>
      <c r="P32" s="400">
        <f>IF(ISBLANK(O32),"",VLOOKUP(O32,'Таблица Юноши 1'!$F$7:$G$57,2,-1))</f>
        <v>42</v>
      </c>
      <c r="Q32" s="428">
        <v>284</v>
      </c>
      <c r="R32" s="412">
        <f>IF(ISBLANK(Q32),"",IF(F32="М",IF(E32&lt;=16,VLOOKUP(Q32,'Таблица Юноши 1'!$N$7:$O$68,2,-1),VLOOKUP(Q32,'Таблица Юноши 1'!$P$7:$Q$68,2,-1)),IF(E32&lt;=16,VLOOKUP(Q32,' Таблица Девушки 1'!$N$8:$O$69,2,-1),VLOOKUP(Q32,' Таблица Девушки 1'!$P$8:$Q$69,2,-1))))</f>
        <v>60</v>
      </c>
      <c r="S32" s="373">
        <v>28</v>
      </c>
      <c r="T32" s="400">
        <f>IF(ISBLANK(S32),"",IF(F32="М",IF(E32&lt;=16,VLOOKUP(S32,'Таблица Юноши 1'!$R$7:$S$43,2,-1),VLOOKUP(S32,'Таблица Юноши 1'!$T$7:$U$43,2,-1)),IF(E32&lt;=16,VLOOKUP(S32,' Таблица Девушки 1'!$R$8:$S$48,2,-1),VLOOKUP(S32,' Таблица Девушки 1'!$T$8:$U$48,2,-1))))</f>
        <v>45</v>
      </c>
      <c r="U32" s="373">
        <f t="shared" si="0"/>
        <v>282</v>
      </c>
      <c r="V32" s="468">
        <f>'Юноши '!W17</f>
        <v>4</v>
      </c>
      <c r="W32" s="761">
        <f>SUM(U32:U37)</f>
        <v>1586</v>
      </c>
      <c r="X32" s="762"/>
      <c r="Y32" s="753">
        <f>SUM(U32:U45)</f>
        <v>3257</v>
      </c>
      <c r="Z32" s="763">
        <f t="shared" ref="Z32" si="5">IFERROR(_xlfn.RANK.EQ(Y32,$Y$4:$Y$101,0),"")</f>
        <v>1</v>
      </c>
    </row>
    <row r="33" spans="1:26" x14ac:dyDescent="0.25">
      <c r="A33" s="376">
        <v>30</v>
      </c>
      <c r="B33" s="371" t="str">
        <f>B32</f>
        <v>Гомельская область</v>
      </c>
      <c r="C33" s="367" t="s">
        <v>351</v>
      </c>
      <c r="D33" s="458">
        <v>38592</v>
      </c>
      <c r="E33" s="368">
        <f>IF(ISBLANK(D33),"",(DATEDIF(D33,'Условия заполнения'!$A$1:$A$1,"Y")))</f>
        <v>17</v>
      </c>
      <c r="F33" s="401" t="str">
        <f t="shared" ref="F33:F38" si="6">IF(ISBLANK(F32),"",F32)</f>
        <v>М</v>
      </c>
      <c r="G33" s="441">
        <v>4.0999999999999996</v>
      </c>
      <c r="H33" s="413">
        <f>IF(ISBLANK(G33),"",IF(F33="М",IF(E33&lt;=16,VLOOKUP(G33,'Таблица Юноши 1'!$B$7:$C$23,2,-1),VLOOKUP(G33,'Таблица Юноши 1'!$D$7:$E$24,2,-1)),IF(E33&lt;=16,VLOOKUP(G33,' Таблица Девушки 1'!$B$8:$C$31,2,-1),VLOOKUP(G33,' Таблица Девушки 1'!$D$8:$E$32,2,-1))))</f>
        <v>56</v>
      </c>
      <c r="I33" s="433">
        <v>11.39</v>
      </c>
      <c r="J33" s="401">
        <f>IF(ISBLANK(I33),"",IF(F33="М",IF(E33&lt;=16,VLOOKUP(I33,'Таблица Юноши 1'!$V$7:$W$67,2,-1),VLOOKUP(I33,'Таблица Юноши 1'!$X$7:$Y$67,2,-1)),IF(E33&lt;=16,VLOOKUP(I33,' Таблица Девушки 1'!$V$8:$W$68,2,-1),VLOOKUP(I33,' Таблица Девушки 1'!$X$8:$Y$68,2,-1))))</f>
        <v>34</v>
      </c>
      <c r="K33" s="354"/>
      <c r="L33" s="413" t="str">
        <f>IF(ISBLANK(K33),"",IF(F33="М",IF(E33&lt;17,VLOOKUP(K33,'Таблица юноши'!#REF!,2,-1),VLOOKUP(K33,'Таблица юноши'!#REF!,2,-1)),IF(E33&lt;17,VLOOKUP(K33,'Таблица девушки'!#REF!,2,-1),VLOOKUP(K33,'Таблица девушки'!#REF!,2,-1))))</f>
        <v/>
      </c>
      <c r="M33" s="514" t="s">
        <v>441</v>
      </c>
      <c r="N33" s="401">
        <f>IF(ISBLANK(M33),"",IF(F33="М",IF(E33&lt;=16,VLOOKUP(M33,'Таблица Юноши 1'!$J$7:$K$67,2,-1),VLOOKUP(M33,'Таблица Юноши 1'!$L$7:$M$67,2,-1)),IF(E33&lt;=16,VLOOKUP(M33,' Таблица Девушки 1'!$J$8:$K$68,2,-1),VLOOKUP(M33,' Таблица Девушки 1'!$L$8:$M$68,2,-1))))</f>
        <v>46</v>
      </c>
      <c r="O33" s="376">
        <v>43</v>
      </c>
      <c r="P33" s="401">
        <f>IF(ISBLANK(O33),"",VLOOKUP(O33,'Таблица Юноши 1'!$F$7:$G$57,2,-1))</f>
        <v>46</v>
      </c>
      <c r="Q33" s="423">
        <v>272</v>
      </c>
      <c r="R33" s="413">
        <f>IF(ISBLANK(Q33),"",IF(F33="М",IF(E33&lt;=16,VLOOKUP(Q33,'Таблица Юноши 1'!$N$7:$O$68,2,-1),VLOOKUP(Q33,'Таблица Юноши 1'!$P$7:$Q$68,2,-1)),IF(E33&lt;=16,VLOOKUP(Q33,' Таблица Девушки 1'!$N$8:$O$69,2,-1),VLOOKUP(Q33,' Таблица Девушки 1'!$P$8:$Q$69,2,-1))))</f>
        <v>52</v>
      </c>
      <c r="S33" s="376">
        <v>20</v>
      </c>
      <c r="T33" s="401">
        <f>IF(ISBLANK(S33),"",IF(F33="М",IF(E33&lt;=16,VLOOKUP(S33,'Таблица Юноши 1'!$R$7:$S$43,2,-1),VLOOKUP(S33,'Таблица Юноши 1'!$T$7:$U$43,2,-1)),IF(E33&lt;=16,VLOOKUP(S33,' Таблица Девушки 1'!$R$8:$S$48,2,-1),VLOOKUP(S33,' Таблица Девушки 1'!$T$8:$U$48,2,-1))))</f>
        <v>29</v>
      </c>
      <c r="U33" s="376">
        <f t="shared" si="0"/>
        <v>263</v>
      </c>
      <c r="V33" s="469">
        <f>'Юноши '!W18</f>
        <v>11</v>
      </c>
      <c r="W33" s="759"/>
      <c r="X33" s="760"/>
      <c r="Y33" s="754"/>
      <c r="Z33" s="764"/>
    </row>
    <row r="34" spans="1:26" x14ac:dyDescent="0.25">
      <c r="A34" s="376">
        <v>31</v>
      </c>
      <c r="B34" s="371" t="str">
        <f t="shared" ref="B34:B45" si="7">B33</f>
        <v>Гомельская область</v>
      </c>
      <c r="C34" s="367" t="s">
        <v>352</v>
      </c>
      <c r="D34" s="458">
        <v>38604</v>
      </c>
      <c r="E34" s="368">
        <f>IF(ISBLANK(D34),"",(DATEDIF(D34,'Условия заполнения'!$A$1:$A$1,"Y")))</f>
        <v>17</v>
      </c>
      <c r="F34" s="401" t="str">
        <f t="shared" si="6"/>
        <v>М</v>
      </c>
      <c r="G34" s="441">
        <v>4.3</v>
      </c>
      <c r="H34" s="413">
        <f>IF(ISBLANK(G34),"",IF(F34="М",IF(E34&lt;=16,VLOOKUP(G34,'Таблица Юноши 1'!$B$7:$C$23,2,-1),VLOOKUP(G34,'Таблица Юноши 1'!$D$7:$E$24,2,-1)),IF(E34&lt;=16,VLOOKUP(G34,' Таблица Девушки 1'!$B$8:$C$31,2,-1),VLOOKUP(G34,' Таблица Девушки 1'!$D$8:$E$32,2,-1))))</f>
        <v>49</v>
      </c>
      <c r="I34" s="433">
        <v>10.52</v>
      </c>
      <c r="J34" s="401">
        <f>IF(ISBLANK(I34),"",IF(F34="М",IF(E34&lt;=16,VLOOKUP(I34,'Таблица Юноши 1'!$V$7:$W$67,2,-1),VLOOKUP(I34,'Таблица Юноши 1'!$X$7:$Y$67,2,-1)),IF(E34&lt;=16,VLOOKUP(I34,' Таблица Девушки 1'!$V$8:$W$68,2,-1),VLOOKUP(I34,' Таблица Девушки 1'!$X$8:$Y$68,2,-1))))</f>
        <v>49</v>
      </c>
      <c r="K34" s="354"/>
      <c r="L34" s="413" t="str">
        <f>IF(ISBLANK(K34),"",IF(F34="М",IF(E34&lt;17,VLOOKUP(K34,'Таблица юноши'!#REF!,2,-1),VLOOKUP(K34,'Таблица юноши'!#REF!,2,-1)),IF(E34&lt;17,VLOOKUP(K34,'Таблица девушки'!#REF!,2,-1),VLOOKUP(K34,'Таблица девушки'!#REF!,2,-1))))</f>
        <v/>
      </c>
      <c r="M34" s="514" t="s">
        <v>442</v>
      </c>
      <c r="N34" s="401">
        <f>IF(ISBLANK(M34),"",IF(F34="М",IF(E34&lt;=16,VLOOKUP(M34,'Таблица Юноши 1'!$J$7:$K$67,2,-1),VLOOKUP(M34,'Таблица Юноши 1'!$L$7:$M$67,2,-1)),IF(E34&lt;=16,VLOOKUP(M34,' Таблица Девушки 1'!$J$8:$K$68,2,-1),VLOOKUP(M34,' Таблица Девушки 1'!$L$8:$M$68,2,-1))))</f>
        <v>44</v>
      </c>
      <c r="O34" s="376">
        <v>36</v>
      </c>
      <c r="P34" s="401">
        <f>IF(ISBLANK(O34),"",VLOOKUP(O34,'Таблица Юноши 1'!$F$7:$G$57,2,-1))</f>
        <v>36</v>
      </c>
      <c r="Q34" s="423">
        <v>270</v>
      </c>
      <c r="R34" s="413">
        <f>IF(ISBLANK(Q34),"",IF(F34="М",IF(E34&lt;=16,VLOOKUP(Q34,'Таблица Юноши 1'!$N$7:$O$68,2,-1),VLOOKUP(Q34,'Таблица Юноши 1'!$P$7:$Q$68,2,-1)),IF(E34&lt;=16,VLOOKUP(Q34,' Таблица Девушки 1'!$N$8:$O$69,2,-1),VLOOKUP(Q34,' Таблица Девушки 1'!$P$8:$Q$69,2,-1))))</f>
        <v>50</v>
      </c>
      <c r="S34" s="376">
        <v>21</v>
      </c>
      <c r="T34" s="401">
        <f>IF(ISBLANK(S34),"",IF(F34="М",IF(E34&lt;=16,VLOOKUP(S34,'Таблица Юноши 1'!$R$7:$S$43,2,-1),VLOOKUP(S34,'Таблица Юноши 1'!$T$7:$U$43,2,-1)),IF(E34&lt;=16,VLOOKUP(S34,' Таблица Девушки 1'!$R$8:$S$48,2,-1),VLOOKUP(S34,' Таблица Девушки 1'!$T$8:$U$48,2,-1))))</f>
        <v>31</v>
      </c>
      <c r="U34" s="376">
        <f t="shared" si="0"/>
        <v>259</v>
      </c>
      <c r="V34" s="469">
        <f>'Юноши '!W19</f>
        <v>13</v>
      </c>
      <c r="W34" s="759"/>
      <c r="X34" s="760"/>
      <c r="Y34" s="754"/>
      <c r="Z34" s="764"/>
    </row>
    <row r="35" spans="1:26" x14ac:dyDescent="0.25">
      <c r="A35" s="376">
        <v>32</v>
      </c>
      <c r="B35" s="371" t="str">
        <f t="shared" si="7"/>
        <v>Гомельская область</v>
      </c>
      <c r="C35" s="367" t="s">
        <v>353</v>
      </c>
      <c r="D35" s="458">
        <v>38409</v>
      </c>
      <c r="E35" s="368">
        <f>IF(ISBLANK(D35),"",(DATEDIF(D35,'Условия заполнения'!$A$1:$A$1,"Y")))</f>
        <v>18</v>
      </c>
      <c r="F35" s="401" t="str">
        <f t="shared" si="6"/>
        <v>М</v>
      </c>
      <c r="G35" s="441">
        <v>4</v>
      </c>
      <c r="H35" s="413">
        <f>IF(ISBLANK(G35),"",IF(F35="М",IF(E35&lt;=16,VLOOKUP(G35,'Таблица Юноши 1'!$B$7:$C$23,2,-1),VLOOKUP(G35,'Таблица Юноши 1'!$D$7:$E$24,2,-1)),IF(E35&lt;=16,VLOOKUP(G35,' Таблица Девушки 1'!$B$8:$C$31,2,-1),VLOOKUP(G35,' Таблица Девушки 1'!$D$8:$E$32,2,-1))))</f>
        <v>58</v>
      </c>
      <c r="I35" s="433">
        <v>11.17</v>
      </c>
      <c r="J35" s="401">
        <f>IF(ISBLANK(I35),"",IF(F35="М",IF(E35&lt;=16,VLOOKUP(I35,'Таблица Юноши 1'!$V$7:$W$67,2,-1),VLOOKUP(I35,'Таблица Юноши 1'!$X$7:$Y$67,2,-1)),IF(E35&lt;=16,VLOOKUP(I35,' Таблица Девушки 1'!$V$8:$W$68,2,-1),VLOOKUP(I35,' Таблица Девушки 1'!$X$8:$Y$68,2,-1))))</f>
        <v>38</v>
      </c>
      <c r="K35" s="354"/>
      <c r="L35" s="413" t="str">
        <f>IF(ISBLANK(K35),"",IF(F35="М",IF(E35&lt;17,VLOOKUP(K35,'Таблица юноши'!#REF!,2,-1),VLOOKUP(K35,'Таблица юноши'!#REF!,2,-1)),IF(E35&lt;17,VLOOKUP(K35,'Таблица девушки'!#REF!,2,-1),VLOOKUP(K35,'Таблица девушки'!#REF!,2,-1))))</f>
        <v/>
      </c>
      <c r="M35" s="514" t="s">
        <v>420</v>
      </c>
      <c r="N35" s="401">
        <f>IF(ISBLANK(M35),"",IF(F35="М",IF(E35&lt;=16,VLOOKUP(M35,'Таблица Юноши 1'!$J$7:$K$67,2,-1),VLOOKUP(M35,'Таблица Юноши 1'!$L$7:$M$67,2,-1)),IF(E35&lt;=16,VLOOKUP(M35,' Таблица Девушки 1'!$J$8:$K$68,2,-1),VLOOKUP(M35,' Таблица Девушки 1'!$L$8:$M$68,2,-1))))</f>
        <v>48</v>
      </c>
      <c r="O35" s="376">
        <v>41</v>
      </c>
      <c r="P35" s="401">
        <f>IF(ISBLANK(O35),"",VLOOKUP(O35,'Таблица Юноши 1'!$F$7:$G$57,2,-1))</f>
        <v>42</v>
      </c>
      <c r="Q35" s="423">
        <v>269</v>
      </c>
      <c r="R35" s="413">
        <f>IF(ISBLANK(Q35),"",IF(F35="М",IF(E35&lt;=16,VLOOKUP(Q35,'Таблица Юноши 1'!$N$7:$O$68,2,-1),VLOOKUP(Q35,'Таблица Юноши 1'!$P$7:$Q$68,2,-1)),IF(E35&lt;=16,VLOOKUP(Q35,' Таблица Девушки 1'!$N$8:$O$69,2,-1),VLOOKUP(Q35,' Таблица Девушки 1'!$P$8:$Q$69,2,-1))))</f>
        <v>49</v>
      </c>
      <c r="S35" s="376">
        <v>22</v>
      </c>
      <c r="T35" s="401">
        <f>IF(ISBLANK(S35),"",IF(F35="М",IF(E35&lt;=16,VLOOKUP(S35,'Таблица Юноши 1'!$R$7:$S$43,2,-1),VLOOKUP(S35,'Таблица Юноши 1'!$T$7:$U$43,2,-1)),IF(E35&lt;=16,VLOOKUP(S35,' Таблица Девушки 1'!$R$8:$S$48,2,-1),VLOOKUP(S35,' Таблица Девушки 1'!$T$8:$U$48,2,-1))))</f>
        <v>33</v>
      </c>
      <c r="U35" s="376">
        <f t="shared" si="0"/>
        <v>268</v>
      </c>
      <c r="V35" s="469">
        <f>'Юноши '!W20</f>
        <v>9</v>
      </c>
      <c r="W35" s="759"/>
      <c r="X35" s="760"/>
      <c r="Y35" s="754"/>
      <c r="Z35" s="764"/>
    </row>
    <row r="36" spans="1:26" x14ac:dyDescent="0.25">
      <c r="A36" s="376">
        <v>33</v>
      </c>
      <c r="B36" s="371" t="str">
        <f t="shared" si="7"/>
        <v>Гомельская область</v>
      </c>
      <c r="C36" s="367" t="s">
        <v>354</v>
      </c>
      <c r="D36" s="458">
        <v>38409</v>
      </c>
      <c r="E36" s="368">
        <f>IF(ISBLANK(D36),"",(DATEDIF(D36,'Условия заполнения'!$A$1:$A$1,"Y")))</f>
        <v>18</v>
      </c>
      <c r="F36" s="401" t="str">
        <f t="shared" si="6"/>
        <v>М</v>
      </c>
      <c r="G36" s="441">
        <v>4.2</v>
      </c>
      <c r="H36" s="413">
        <f>IF(ISBLANK(G36),"",IF(F36="М",IF(E36&lt;=16,VLOOKUP(G36,'Таблица Юноши 1'!$B$7:$C$23,2,-1),VLOOKUP(G36,'Таблица Юноши 1'!$D$7:$E$24,2,-1)),IF(E36&lt;=16,VLOOKUP(G36,' Таблица Девушки 1'!$B$8:$C$31,2,-1),VLOOKUP(G36,' Таблица Девушки 1'!$D$8:$E$32,2,-1))))</f>
        <v>53</v>
      </c>
      <c r="I36" s="433">
        <v>10.55</v>
      </c>
      <c r="J36" s="401">
        <f>IF(ISBLANK(I36),"",IF(F36="М",IF(E36&lt;=16,VLOOKUP(I36,'Таблица Юноши 1'!$V$7:$W$67,2,-1),VLOOKUP(I36,'Таблица Юноши 1'!$X$7:$Y$67,2,-1)),IF(E36&lt;=16,VLOOKUP(I36,' Таблица Девушки 1'!$V$8:$W$68,2,-1),VLOOKUP(I36,' Таблица Девушки 1'!$X$8:$Y$68,2,-1))))</f>
        <v>47</v>
      </c>
      <c r="K36" s="354"/>
      <c r="L36" s="413" t="str">
        <f>IF(ISBLANK(K36),"",IF(F36="М",IF(E36&lt;17,VLOOKUP(K36,'Таблица юноши'!#REF!,2,-1),VLOOKUP(K36,'Таблица юноши'!#REF!,2,-1)),IF(E36&lt;17,VLOOKUP(K36,'Таблица девушки'!#REF!,2,-1),VLOOKUP(K36,'Таблица девушки'!#REF!,2,-1))))</f>
        <v/>
      </c>
      <c r="M36" s="514" t="s">
        <v>443</v>
      </c>
      <c r="N36" s="401">
        <f>IF(ISBLANK(M36),"",IF(F36="М",IF(E36&lt;=16,VLOOKUP(M36,'Таблица Юноши 1'!$J$7:$K$67,2,-1),VLOOKUP(M36,'Таблица Юноши 1'!$L$7:$M$67,2,-1)),IF(E36&lt;=16,VLOOKUP(M36,' Таблица Девушки 1'!$J$8:$K$68,2,-1),VLOOKUP(M36,' Таблица Девушки 1'!$L$8:$M$68,2,-1))))</f>
        <v>49</v>
      </c>
      <c r="O36" s="376">
        <v>35</v>
      </c>
      <c r="P36" s="401">
        <f>IF(ISBLANK(O36),"",VLOOKUP(O36,'Таблица Юноши 1'!$F$7:$G$57,2,-1))</f>
        <v>35</v>
      </c>
      <c r="Q36" s="423">
        <v>260</v>
      </c>
      <c r="R36" s="413">
        <f>IF(ISBLANK(Q36),"",IF(F36="М",IF(E36&lt;=16,VLOOKUP(Q36,'Таблица Юноши 1'!$N$7:$O$68,2,-1),VLOOKUP(Q36,'Таблица Юноши 1'!$P$7:$Q$68,2,-1)),IF(E36&lt;=16,VLOOKUP(Q36,' Таблица Девушки 1'!$N$8:$O$69,2,-1),VLOOKUP(Q36,' Таблица Девушки 1'!$P$8:$Q$69,2,-1))))</f>
        <v>40</v>
      </c>
      <c r="S36" s="376">
        <v>20</v>
      </c>
      <c r="T36" s="401">
        <f>IF(ISBLANK(S36),"",IF(F36="М",IF(E36&lt;=16,VLOOKUP(S36,'Таблица Юноши 1'!$R$7:$S$43,2,-1),VLOOKUP(S36,'Таблица Юноши 1'!$T$7:$U$43,2,-1)),IF(E36&lt;=16,VLOOKUP(S36,' Таблица Девушки 1'!$R$8:$S$48,2,-1),VLOOKUP(S36,' Таблица Девушки 1'!$T$8:$U$48,2,-1))))</f>
        <v>29</v>
      </c>
      <c r="U36" s="376">
        <f t="shared" si="0"/>
        <v>253</v>
      </c>
      <c r="V36" s="469">
        <f>'Юноши '!W21</f>
        <v>14</v>
      </c>
      <c r="W36" s="759"/>
      <c r="X36" s="760"/>
      <c r="Y36" s="754"/>
      <c r="Z36" s="764"/>
    </row>
    <row r="37" spans="1:26" ht="19.5" thickBot="1" x14ac:dyDescent="0.3">
      <c r="A37" s="376">
        <v>34</v>
      </c>
      <c r="B37" s="371" t="str">
        <f t="shared" si="7"/>
        <v>Гомельская область</v>
      </c>
      <c r="C37" s="367" t="s">
        <v>355</v>
      </c>
      <c r="D37" s="458">
        <v>38370</v>
      </c>
      <c r="E37" s="368">
        <f>IF(ISBLANK(D37),"",(DATEDIF(D37,'Условия заполнения'!$A$1:$A$1,"Y")))</f>
        <v>18</v>
      </c>
      <c r="F37" s="401" t="str">
        <f t="shared" si="6"/>
        <v>М</v>
      </c>
      <c r="G37" s="441">
        <v>4</v>
      </c>
      <c r="H37" s="413">
        <f>IF(ISBLANK(G37),"",IF(F37="М",IF(E37&lt;=16,VLOOKUP(G37,'Таблица Юноши 1'!$B$7:$C$23,2,-1),VLOOKUP(G37,'Таблица Юноши 1'!$D$7:$E$24,2,-1)),IF(E37&lt;=16,VLOOKUP(G37,' Таблица Девушки 1'!$B$8:$C$31,2,-1),VLOOKUP(G37,' Таблица Девушки 1'!$D$8:$E$32,2,-1))))</f>
        <v>58</v>
      </c>
      <c r="I37" s="433">
        <v>12.02</v>
      </c>
      <c r="J37" s="401">
        <f>IF(ISBLANK(I37),"",IF(F37="М",IF(E37&lt;=16,VLOOKUP(I37,'Таблица Юноши 1'!$V$7:$W$67,2,-1),VLOOKUP(I37,'Таблица Юноши 1'!$X$7:$Y$67,2,-1)),IF(E37&lt;=16,VLOOKUP(I37,' Таблица Девушки 1'!$V$8:$W$68,2,-1),VLOOKUP(I37,' Таблица Девушки 1'!$X$8:$Y$68,2,-1))))</f>
        <v>29</v>
      </c>
      <c r="K37" s="354"/>
      <c r="L37" s="413" t="str">
        <f>IF(ISBLANK(K37),"",IF(F37="М",IF(E37&lt;17,VLOOKUP(K37,'Таблица юноши'!#REF!,2,-1),VLOOKUP(K37,'Таблица юноши'!#REF!,2,-1)),IF(E37&lt;17,VLOOKUP(K37,'Таблица девушки'!#REF!,2,-1),VLOOKUP(K37,'Таблица девушки'!#REF!,2,-1))))</f>
        <v/>
      </c>
      <c r="M37" s="514" t="s">
        <v>444</v>
      </c>
      <c r="N37" s="401">
        <f>IF(ISBLANK(M37),"",IF(F37="М",IF(E37&lt;=16,VLOOKUP(M37,'Таблица Юноши 1'!$J$7:$K$67,2,-1),VLOOKUP(M37,'Таблица Юноши 1'!$L$7:$M$67,2,-1)),IF(E37&lt;=16,VLOOKUP(M37,' Таблица Девушки 1'!$J$8:$K$68,2,-1),VLOOKUP(M37,' Таблица Девушки 1'!$L$8:$M$68,2,-1))))</f>
        <v>47</v>
      </c>
      <c r="O37" s="376">
        <v>34</v>
      </c>
      <c r="P37" s="401">
        <f>IF(ISBLANK(O37),"",VLOOKUP(O37,'Таблица Юноши 1'!$F$7:$G$57,2,-1))</f>
        <v>34</v>
      </c>
      <c r="Q37" s="423">
        <v>266</v>
      </c>
      <c r="R37" s="413">
        <f>IF(ISBLANK(Q37),"",IF(F37="М",IF(E37&lt;=16,VLOOKUP(Q37,'Таблица Юноши 1'!$N$7:$O$68,2,-1),VLOOKUP(Q37,'Таблица Юноши 1'!$P$7:$Q$68,2,-1)),IF(E37&lt;=16,VLOOKUP(Q37,' Таблица Девушки 1'!$N$8:$O$69,2,-1),VLOOKUP(Q37,' Таблица Девушки 1'!$P$8:$Q$69,2,-1))))</f>
        <v>46</v>
      </c>
      <c r="S37" s="376">
        <v>29</v>
      </c>
      <c r="T37" s="401">
        <f>IF(ISBLANK(S37),"",IF(F37="М",IF(E37&lt;=16,VLOOKUP(S37,'Таблица Юноши 1'!$R$7:$S$43,2,-1),VLOOKUP(S37,'Таблица Юноши 1'!$T$7:$U$43,2,-1)),IF(E37&lt;=16,VLOOKUP(S37,' Таблица Девушки 1'!$R$8:$S$48,2,-1),VLOOKUP(S37,' Таблица Девушки 1'!$T$8:$U$48,2,-1))))</f>
        <v>47</v>
      </c>
      <c r="U37" s="376">
        <f t="shared" si="0"/>
        <v>261</v>
      </c>
      <c r="V37" s="469">
        <f>'Юноши '!W22</f>
        <v>12</v>
      </c>
      <c r="W37" s="759"/>
      <c r="X37" s="760"/>
      <c r="Y37" s="754"/>
      <c r="Z37" s="764"/>
    </row>
    <row r="38" spans="1:26" ht="19.5" hidden="1" thickBot="1" x14ac:dyDescent="0.3">
      <c r="A38" s="406">
        <v>35</v>
      </c>
      <c r="B38" s="407" t="str">
        <f t="shared" si="7"/>
        <v>Гомельская область</v>
      </c>
      <c r="C38" s="452"/>
      <c r="D38" s="464"/>
      <c r="E38" s="384" t="str">
        <f>IF(ISBLANK(D38),"",(DATEDIF(D38,'Условия заполнения'!$A$1:$A$1,"Y")))</f>
        <v/>
      </c>
      <c r="F38" s="420" t="str">
        <f t="shared" si="6"/>
        <v>М</v>
      </c>
      <c r="G38" s="442"/>
      <c r="H38" s="414" t="str">
        <f>IF(ISBLANK(G38),"",IF(F38="М",IF(E38&lt;=16,VLOOKUP(G38,'Таблица Юноши 1'!$B$7:$C$23,2,-1),VLOOKUP(G38,'Таблица Юноши 1'!$D$7:$E$24,2,-1)),IF(E38&lt;=16,VLOOKUP(G38,' Таблица Девушки 1'!$B$8:$C$31,2,-1),VLOOKUP(G38,' Таблица Девушки 1'!$D$8:$E$32,2,-1))))</f>
        <v/>
      </c>
      <c r="I38" s="434"/>
      <c r="J38" s="420" t="str">
        <f>IF(ISBLANK(I38),"",IF(F38="М",IF(E38&lt;=16,VLOOKUP(I38,'Таблица Юноши 1'!$V$7:$W$67,2,-1),VLOOKUP(I38,'Таблица Юноши 1'!$X$7:$Y$67,2,-1)),IF(E38&lt;=16,VLOOKUP(I38,' Таблица Девушки 1'!$V$8:$W$68,2,-1),VLOOKUP(I38,' Таблица Девушки 1'!$X$8:$Y$68,2,-1))))</f>
        <v/>
      </c>
      <c r="K38" s="366"/>
      <c r="L38" s="414"/>
      <c r="M38" s="615"/>
      <c r="N38" s="420" t="str">
        <f>IF(ISBLANK(M38),"",IF(F38="М",IF(E38&lt;=16,VLOOKUP(M38,'Таблица Юноши 1'!$J$7:$K$67,2,-1),VLOOKUP(M38,'Таблица Юноши 1'!$L$7:$M$67,2,-1)),IF(E38&lt;=16,VLOOKUP(M38,' Таблица Девушки 1'!$J$8:$K$68,2,-1),VLOOKUP(M38,' Таблица Девушки 1'!$L$8:$M$68,2,-1))))</f>
        <v/>
      </c>
      <c r="O38" s="408"/>
      <c r="P38" s="420" t="str">
        <f>IF(ISBLANK(O38),"",VLOOKUP(O38,'Таблица Юноши 1'!$F$7:$G$57,2,-1))</f>
        <v/>
      </c>
      <c r="Q38" s="424"/>
      <c r="R38" s="414" t="str">
        <f>IF(ISBLANK(Q38),"",IF(F38="М",IF(E38&lt;=16,VLOOKUP(Q38,'Таблица Юноши 1'!$N$7:$O$68,2,-1),VLOOKUP(Q38,'Таблица Юноши 1'!$P$7:$Q$68,2,-1)),IF(E38&lt;=16,VLOOKUP(Q38,' Таблица Девушки 1'!$N$8:$O$69,2,-1),VLOOKUP(Q38,' Таблица Девушки 1'!$P$8:$Q$69,2,-1))))</f>
        <v/>
      </c>
      <c r="S38" s="408"/>
      <c r="T38" s="420" t="str">
        <f>IF(ISBLANK(S38),"",IF(F38="М",IF(E38&lt;=16,VLOOKUP(S38,'Таблица Юноши 1'!$R$7:$S$43,2,-1),VLOOKUP(S38,'Таблица Юноши 1'!$T$7:$U$43,2,-1)),IF(E38&lt;=16,VLOOKUP(S38,' Таблица Девушки 1'!$R$8:$S$48,2,-1),VLOOKUP(S38,' Таблица Девушки 1'!$T$8:$U$48,2,-1))))</f>
        <v/>
      </c>
      <c r="U38" s="408">
        <f t="shared" si="0"/>
        <v>0</v>
      </c>
      <c r="V38" s="469"/>
      <c r="W38" s="347"/>
      <c r="X38" s="410"/>
      <c r="Y38" s="754"/>
      <c r="Z38" s="764"/>
    </row>
    <row r="39" spans="1:26" x14ac:dyDescent="0.25">
      <c r="A39" s="385">
        <v>36</v>
      </c>
      <c r="B39" s="386" t="str">
        <f t="shared" si="7"/>
        <v>Гомельская область</v>
      </c>
      <c r="C39" s="386" t="s">
        <v>356</v>
      </c>
      <c r="D39" s="465">
        <v>38016</v>
      </c>
      <c r="E39" s="387">
        <f>IF(ISBLANK(D39),"",(DATEDIF(D39,'Условия заполнения'!$A$1:$A$1,"Y")))</f>
        <v>19</v>
      </c>
      <c r="F39" s="388" t="s">
        <v>30</v>
      </c>
      <c r="G39" s="443">
        <v>4.8</v>
      </c>
      <c r="H39" s="415">
        <f>IF(ISBLANK(G39),"",IF(F39="М",IF(E39&lt;=16,VLOOKUP(G39,'Таблица Юноши 1'!$B$7:$C$23,2,-1),VLOOKUP(G39,'Таблица Юноши 1'!$D$7:$E$24,2,-1)),IF(E39&lt;=16,VLOOKUP(G39,' Таблица Девушки 1'!$B$8:$C$31,2,-1),VLOOKUP(G39,' Таблица Девушки 1'!$D$8:$E$32,2,-1))))</f>
        <v>46</v>
      </c>
      <c r="I39" s="435">
        <v>8.31</v>
      </c>
      <c r="J39" s="388">
        <f>IF(ISBLANK(I39),"",IF(F39="М",IF(E39&lt;=16,VLOOKUP(I39,'Таблица Юноши 1'!$V$7:$W$67,2,-1),VLOOKUP(I39,'Таблица Юноши 1'!$X$7:$Y$67,2,-1)),IF(E39&lt;=16,VLOOKUP(I39,' Таблица Девушки 1'!$V$8:$W$68,2,-1),VLOOKUP(I39,' Таблица Девушки 1'!$X$8:$Y$68,2,-1))))</f>
        <v>43</v>
      </c>
      <c r="K39" s="363"/>
      <c r="L39" s="415" t="str">
        <f>IF(ISBLANK(K39),"",IF(F39="М",IF(E39&lt;17,VLOOKUP(K39,'Таблица юноши'!#REF!,2,-1),VLOOKUP(K39,'Таблица юноши'!#REF!,2,-1)),IF(E39&lt;17,VLOOKUP(K39,'Таблица девушки'!#REF!,2,-1),VLOOKUP(K39,'Таблица девушки'!#REF!,2,-1))))</f>
        <v/>
      </c>
      <c r="M39" s="616" t="s">
        <v>401</v>
      </c>
      <c r="N39" s="388">
        <f>IF(ISBLANK(M39),"",IF(F39="М",IF(E39&lt;=16,VLOOKUP(M39,'Таблица Юноши 1'!$J$7:$K$67,2,-1),VLOOKUP(M39,'Таблица Юноши 1'!$L$7:$M$67,2,-1)),IF(E39&lt;=16,VLOOKUP(M39,' Таблица Девушки 1'!$J$8:$K$68,2,-1),VLOOKUP(M39,' Таблица Девушки 1'!$L$8:$M$68,2,-1))))</f>
        <v>39</v>
      </c>
      <c r="O39" s="385">
        <v>36</v>
      </c>
      <c r="P39" s="388">
        <f>IF(ISBLANK(O39),"",VLOOKUP(O39,'Таблица Юноши 1'!$F$7:$G$57,2,-1))</f>
        <v>36</v>
      </c>
      <c r="Q39" s="425">
        <v>231</v>
      </c>
      <c r="R39" s="415">
        <f>IF(ISBLANK(Q39),"",IF(F39="М",IF(E39&lt;=16,VLOOKUP(Q39,'Таблица Юноши 1'!$N$7:$O$68,2,-1),VLOOKUP(Q39,'Таблица Юноши 1'!$P$7:$Q$68,2,-1)),IF(E39&lt;=16,VLOOKUP(Q39,' Таблица Девушки 1'!$N$8:$O$69,2,-1),VLOOKUP(Q39,' Таблица Девушки 1'!$P$8:$Q$69,2,-1))))</f>
        <v>60</v>
      </c>
      <c r="S39" s="385">
        <v>40</v>
      </c>
      <c r="T39" s="388">
        <f>IF(ISBLANK(S39),"",IF(F39="М",IF(E39&lt;=16,VLOOKUP(S39,'Таблица Юноши 1'!$R$7:$S$43,2,-1),VLOOKUP(S39,'Таблица Юноши 1'!$T$7:$U$43,2,-1)),IF(E39&lt;=16,VLOOKUP(S39,' Таблица Девушки 1'!$R$8:$S$48,2,-1),VLOOKUP(S39,' Таблица Девушки 1'!$T$8:$U$48,2,-1))))</f>
        <v>60</v>
      </c>
      <c r="U39" s="356">
        <f t="shared" si="0"/>
        <v>284</v>
      </c>
      <c r="V39" s="471"/>
      <c r="W39" s="759">
        <f>SUM(U39:U44)</f>
        <v>1671</v>
      </c>
      <c r="X39" s="760"/>
      <c r="Y39" s="754"/>
      <c r="Z39" s="764"/>
    </row>
    <row r="40" spans="1:26" x14ac:dyDescent="0.25">
      <c r="A40" s="377">
        <v>37</v>
      </c>
      <c r="B40" s="369" t="str">
        <f t="shared" si="7"/>
        <v>Гомельская область</v>
      </c>
      <c r="C40" s="369" t="s">
        <v>357</v>
      </c>
      <c r="D40" s="462">
        <v>38170</v>
      </c>
      <c r="E40" s="370">
        <f>IF(ISBLANK(D40),"",(DATEDIF(D40,'Условия заполнения'!$A$1:$A$1,"Y")))</f>
        <v>18</v>
      </c>
      <c r="F40" s="389" t="str">
        <f t="shared" ref="F40:F45" si="8">IF(ISBLANK(F39),"",F39)</f>
        <v>Ж</v>
      </c>
      <c r="G40" s="444">
        <v>4.5999999999999996</v>
      </c>
      <c r="H40" s="416">
        <f>IF(ISBLANK(G40),"",IF(F40="М",IF(E40&lt;=16,VLOOKUP(G40,'Таблица Юноши 1'!$B$7:$C$23,2,-1),VLOOKUP(G40,'Таблица Юноши 1'!$D$7:$E$24,2,-1)),IF(E40&lt;=16,VLOOKUP(G40,' Таблица Девушки 1'!$B$8:$C$31,2,-1),VLOOKUP(G40,' Таблица Девушки 1'!$D$8:$E$32,2,-1))))</f>
        <v>50</v>
      </c>
      <c r="I40" s="436">
        <v>7.53</v>
      </c>
      <c r="J40" s="389">
        <f>IF(ISBLANK(I40),"",IF(F40="М",IF(E40&lt;=16,VLOOKUP(I40,'Таблица Юноши 1'!$V$7:$W$67,2,-1),VLOOKUP(I40,'Таблица Юноши 1'!$X$7:$Y$67,2,-1)),IF(E40&lt;=16,VLOOKUP(I40,' Таблица Девушки 1'!$V$8:$W$68,2,-1),VLOOKUP(I40,' Таблица Девушки 1'!$X$8:$Y$68,2,-1))))</f>
        <v>53</v>
      </c>
      <c r="K40" s="359"/>
      <c r="L40" s="416" t="str">
        <f>IF(ISBLANK(K40),"",IF(F40="М",IF(E40&lt;17,VLOOKUP(K40,'Таблица юноши'!#REF!,2,-1),VLOOKUP(K40,'Таблица юноши'!#REF!,2,-1)),IF(E40&lt;17,VLOOKUP(K40,'Таблица девушки'!#REF!,2,-1),VLOOKUP(K40,'Таблица девушки'!#REF!,2,-1))))</f>
        <v/>
      </c>
      <c r="M40" s="517" t="s">
        <v>402</v>
      </c>
      <c r="N40" s="389">
        <f>IF(ISBLANK(M40),"",IF(F40="М",IF(E40&lt;=16,VLOOKUP(M40,'Таблица Юноши 1'!$J$7:$K$67,2,-1),VLOOKUP(M40,'Таблица Юноши 1'!$L$7:$M$67,2,-1)),IF(E40&lt;=16,VLOOKUP(M40,' Таблица Девушки 1'!$J$8:$K$68,2,-1),VLOOKUP(M40,' Таблица Девушки 1'!$L$8:$M$68,2,-1))))</f>
        <v>15</v>
      </c>
      <c r="O40" s="377">
        <v>42</v>
      </c>
      <c r="P40" s="389">
        <f>IF(ISBLANK(O40),"",VLOOKUP(O40,'Таблица Юноши 1'!$F$7:$G$57,2,-1))</f>
        <v>44</v>
      </c>
      <c r="Q40" s="426">
        <v>216</v>
      </c>
      <c r="R40" s="416">
        <f>IF(ISBLANK(Q40),"",IF(F40="М",IF(E40&lt;=16,VLOOKUP(Q40,'Таблица Юноши 1'!$N$7:$O$68,2,-1),VLOOKUP(Q40,'Таблица Юноши 1'!$P$7:$Q$68,2,-1)),IF(E40&lt;=16,VLOOKUP(Q40,' Таблица Девушки 1'!$N$8:$O$69,2,-1),VLOOKUP(Q40,' Таблица Девушки 1'!$P$8:$Q$69,2,-1))))</f>
        <v>46</v>
      </c>
      <c r="S40" s="377">
        <v>40</v>
      </c>
      <c r="T40" s="389">
        <f>IF(ISBLANK(S40),"",IF(F40="М",IF(E40&lt;=16,VLOOKUP(S40,'Таблица Юноши 1'!$R$7:$S$43,2,-1),VLOOKUP(S40,'Таблица Юноши 1'!$T$7:$U$43,2,-1)),IF(E40&lt;=16,VLOOKUP(S40,' Таблица Девушки 1'!$R$8:$S$48,2,-1),VLOOKUP(S40,' Таблица Девушки 1'!$T$8:$U$48,2,-1))))</f>
        <v>60</v>
      </c>
      <c r="U40" s="358">
        <f t="shared" si="0"/>
        <v>268</v>
      </c>
      <c r="V40" s="471"/>
      <c r="W40" s="759"/>
      <c r="X40" s="760"/>
      <c r="Y40" s="754"/>
      <c r="Z40" s="764"/>
    </row>
    <row r="41" spans="1:26" x14ac:dyDescent="0.25">
      <c r="A41" s="377">
        <v>38</v>
      </c>
      <c r="B41" s="369" t="str">
        <f t="shared" si="7"/>
        <v>Гомельская область</v>
      </c>
      <c r="C41" s="369" t="s">
        <v>358</v>
      </c>
      <c r="D41" s="462">
        <v>38924</v>
      </c>
      <c r="E41" s="370">
        <f>IF(ISBLANK(D41),"",(DATEDIF(D41,'Условия заполнения'!$A$1:$A$1,"Y")))</f>
        <v>16</v>
      </c>
      <c r="F41" s="389" t="str">
        <f t="shared" si="8"/>
        <v>Ж</v>
      </c>
      <c r="G41" s="444">
        <v>4.5999999999999996</v>
      </c>
      <c r="H41" s="416">
        <f>IF(ISBLANK(G41),"",IF(F41="М",IF(E41&lt;=16,VLOOKUP(G41,'Таблица Юноши 1'!$B$7:$C$23,2,-1),VLOOKUP(G41,'Таблица Юноши 1'!$D$7:$E$24,2,-1)),IF(E41&lt;=16,VLOOKUP(G41,' Таблица Девушки 1'!$B$8:$C$31,2,-1),VLOOKUP(G41,' Таблица Девушки 1'!$D$8:$E$32,2,-1))))</f>
        <v>52</v>
      </c>
      <c r="I41" s="436">
        <v>3.51</v>
      </c>
      <c r="J41" s="389">
        <f>IF(ISBLANK(I41),"",IF(F41="М",IF(E41&lt;=16,VLOOKUP(I41,'Таблица Юноши 1'!$V$7:$W$67,2,-1),VLOOKUP(I41,'Таблица Юноши 1'!$X$7:$Y$67,2,-1)),IF(E41&lt;=16,VLOOKUP(I41,' Таблица Девушки 1'!$V$8:$W$68,2,-1),VLOOKUP(I41,' Таблица Девушки 1'!$X$8:$Y$68,2,-1))))</f>
        <v>49</v>
      </c>
      <c r="K41" s="359"/>
      <c r="L41" s="416" t="str">
        <f>IF(ISBLANK(K41),"",IF(F41="М",IF(E41&lt;17,VLOOKUP(K41,'Таблица юноши'!#REF!,2,-1),VLOOKUP(K41,'Таблица юноши'!#REF!,2,-1)),IF(E41&lt;17,VLOOKUP(K41,'Таблица девушки'!#REF!,2,-1),VLOOKUP(K41,'Таблица девушки'!#REF!,2,-1))))</f>
        <v/>
      </c>
      <c r="M41" s="517" t="s">
        <v>403</v>
      </c>
      <c r="N41" s="389">
        <f>IF(ISBLANK(M41),"",IF(F41="М",IF(E41&lt;=16,VLOOKUP(M41,'Таблица Юноши 1'!$J$7:$K$67,2,-1),VLOOKUP(M41,'Таблица Юноши 1'!$L$7:$M$67,2,-1)),IF(E41&lt;=16,VLOOKUP(M41,' Таблица Девушки 1'!$J$8:$K$68,2,-1),VLOOKUP(M41,' Таблица Девушки 1'!$L$8:$M$68,2,-1))))</f>
        <v>43</v>
      </c>
      <c r="O41" s="377">
        <v>34</v>
      </c>
      <c r="P41" s="389">
        <f>IF(ISBLANK(O41),"",VLOOKUP(O41,'Таблица Юноши 1'!$F$7:$G$57,2,-1))</f>
        <v>34</v>
      </c>
      <c r="Q41" s="426">
        <v>229</v>
      </c>
      <c r="R41" s="416">
        <f>IF(ISBLANK(Q41),"",IF(F41="М",IF(E41&lt;=16,VLOOKUP(Q41,'Таблица Юноши 1'!$N$7:$O$68,2,-1),VLOOKUP(Q41,'Таблица Юноши 1'!$P$7:$Q$68,2,-1)),IF(E41&lt;=16,VLOOKUP(Q41,' Таблица Девушки 1'!$N$8:$O$69,2,-1),VLOOKUP(Q41,' Таблица Девушки 1'!$P$8:$Q$69,2,-1))))</f>
        <v>60</v>
      </c>
      <c r="S41" s="377">
        <v>40</v>
      </c>
      <c r="T41" s="389">
        <f>IF(ISBLANK(S41),"",IF(F41="М",IF(E41&lt;=16,VLOOKUP(S41,'Таблица Юноши 1'!$R$7:$S$43,2,-1),VLOOKUP(S41,'Таблица Юноши 1'!$T$7:$U$43,2,-1)),IF(E41&lt;=16,VLOOKUP(S41,' Таблица Девушки 1'!$R$8:$S$48,2,-1),VLOOKUP(S41,' Таблица Девушки 1'!$T$8:$U$48,2,-1))))</f>
        <v>60</v>
      </c>
      <c r="U41" s="358">
        <f t="shared" si="0"/>
        <v>298</v>
      </c>
      <c r="V41" s="471"/>
      <c r="W41" s="759"/>
      <c r="X41" s="760"/>
      <c r="Y41" s="754"/>
      <c r="Z41" s="764"/>
    </row>
    <row r="42" spans="1:26" x14ac:dyDescent="0.25">
      <c r="A42" s="377">
        <v>39</v>
      </c>
      <c r="B42" s="369" t="str">
        <f t="shared" si="7"/>
        <v>Гомельская область</v>
      </c>
      <c r="C42" s="369" t="s">
        <v>359</v>
      </c>
      <c r="D42" s="462">
        <v>38581</v>
      </c>
      <c r="E42" s="370">
        <f>IF(ISBLANK(D42),"",(DATEDIF(D42,'Условия заполнения'!$A$1:$A$1,"Y")))</f>
        <v>17</v>
      </c>
      <c r="F42" s="389" t="str">
        <f t="shared" si="8"/>
        <v>Ж</v>
      </c>
      <c r="G42" s="444">
        <v>5.0999999999999996</v>
      </c>
      <c r="H42" s="416">
        <f>IF(ISBLANK(G42),"",IF(F42="М",IF(E42&lt;=16,VLOOKUP(G42,'Таблица Юноши 1'!$B$7:$C$23,2,-1),VLOOKUP(G42,'Таблица Юноши 1'!$D$7:$E$24,2,-1)),IF(E42&lt;=16,VLOOKUP(G42,' Таблица Девушки 1'!$B$8:$C$31,2,-1),VLOOKUP(G42,' Таблица Девушки 1'!$D$8:$E$32,2,-1))))</f>
        <v>40</v>
      </c>
      <c r="I42" s="436">
        <v>7.48</v>
      </c>
      <c r="J42" s="389">
        <f>IF(ISBLANK(I42),"",IF(F42="М",IF(E42&lt;=16,VLOOKUP(I42,'Таблица Юноши 1'!$V$7:$W$67,2,-1),VLOOKUP(I42,'Таблица Юноши 1'!$X$7:$Y$67,2,-1)),IF(E42&lt;=16,VLOOKUP(I42,' Таблица Девушки 1'!$V$8:$W$68,2,-1),VLOOKUP(I42,' Таблица Девушки 1'!$X$8:$Y$68,2,-1))))</f>
        <v>54</v>
      </c>
      <c r="K42" s="359"/>
      <c r="L42" s="416" t="str">
        <f>IF(ISBLANK(K42),"",IF(F42="М",IF(E42&lt;17,VLOOKUP(K42,'Таблица юноши'!#REF!,2,-1),VLOOKUP(K42,'Таблица юноши'!#REF!,2,-1)),IF(E42&lt;17,VLOOKUP(K42,'Таблица девушки'!#REF!,2,-1),VLOOKUP(K42,'Таблица девушки'!#REF!,2,-1))))</f>
        <v/>
      </c>
      <c r="M42" s="517" t="s">
        <v>404</v>
      </c>
      <c r="N42" s="389">
        <f>IF(ISBLANK(M42),"",IF(F42="М",IF(E42&lt;=16,VLOOKUP(M42,'Таблица Юноши 1'!$J$7:$K$67,2,-1),VLOOKUP(M42,'Таблица Юноши 1'!$L$7:$M$67,2,-1)),IF(E42&lt;=16,VLOOKUP(M42,' Таблица Девушки 1'!$J$8:$K$68,2,-1),VLOOKUP(M42,' Таблица Девушки 1'!$L$8:$M$68,2,-1))))</f>
        <v>36</v>
      </c>
      <c r="O42" s="377">
        <v>32</v>
      </c>
      <c r="P42" s="389">
        <f>IF(ISBLANK(O42),"",VLOOKUP(O42,'Таблица Юноши 1'!$F$7:$G$57,2,-1))</f>
        <v>32</v>
      </c>
      <c r="Q42" s="426">
        <v>220</v>
      </c>
      <c r="R42" s="416">
        <f>IF(ISBLANK(Q42),"",IF(F42="М",IF(E42&lt;=16,VLOOKUP(Q42,'Таблица Юноши 1'!$N$7:$O$68,2,-1),VLOOKUP(Q42,'Таблица Юноши 1'!$P$7:$Q$68,2,-1)),IF(E42&lt;=16,VLOOKUP(Q42,' Таблица Девушки 1'!$N$8:$O$69,2,-1),VLOOKUP(Q42,' Таблица Девушки 1'!$P$8:$Q$69,2,-1))))</f>
        <v>50</v>
      </c>
      <c r="S42" s="377">
        <v>40</v>
      </c>
      <c r="T42" s="389">
        <f>IF(ISBLANK(S42),"",IF(F42="М",IF(E42&lt;=16,VLOOKUP(S42,'Таблица Юноши 1'!$R$7:$S$43,2,-1),VLOOKUP(S42,'Таблица Юноши 1'!$T$7:$U$43,2,-1)),IF(E42&lt;=16,VLOOKUP(S42,' Таблица Девушки 1'!$R$8:$S$48,2,-1),VLOOKUP(S42,' Таблица Девушки 1'!$T$8:$U$48,2,-1))))</f>
        <v>60</v>
      </c>
      <c r="U42" s="358">
        <f t="shared" si="0"/>
        <v>272</v>
      </c>
      <c r="V42" s="471"/>
      <c r="W42" s="759"/>
      <c r="X42" s="760"/>
      <c r="Y42" s="754"/>
      <c r="Z42" s="764"/>
    </row>
    <row r="43" spans="1:26" x14ac:dyDescent="0.25">
      <c r="A43" s="377">
        <v>40</v>
      </c>
      <c r="B43" s="369" t="str">
        <f t="shared" si="7"/>
        <v>Гомельская область</v>
      </c>
      <c r="C43" s="369" t="s">
        <v>360</v>
      </c>
      <c r="D43" s="462">
        <v>39060</v>
      </c>
      <c r="E43" s="370">
        <f>IF(ISBLANK(D43),"",(DATEDIF(D43,'Условия заполнения'!$A$1:$A$1,"Y")))</f>
        <v>16</v>
      </c>
      <c r="F43" s="389" t="str">
        <f t="shared" si="8"/>
        <v>Ж</v>
      </c>
      <c r="G43" s="444">
        <v>5</v>
      </c>
      <c r="H43" s="416">
        <f>IF(ISBLANK(G43),"",IF(F43="М",IF(E43&lt;=16,VLOOKUP(G43,'Таблица Юноши 1'!$B$7:$C$23,2,-1),VLOOKUP(G43,'Таблица Юноши 1'!$D$7:$E$24,2,-1)),IF(E43&lt;=16,VLOOKUP(G43,' Таблица Девушки 1'!$B$8:$C$31,2,-1),VLOOKUP(G43,' Таблица Девушки 1'!$D$8:$E$32,2,-1))))</f>
        <v>44</v>
      </c>
      <c r="I43" s="436">
        <v>3.57</v>
      </c>
      <c r="J43" s="389">
        <f>IF(ISBLANK(I43),"",IF(F43="М",IF(E43&lt;=16,VLOOKUP(I43,'Таблица Юноши 1'!$V$7:$W$67,2,-1),VLOOKUP(I43,'Таблица Юноши 1'!$X$7:$Y$67,2,-1)),IF(E43&lt;=16,VLOOKUP(I43,' Таблица Девушки 1'!$V$8:$W$68,2,-1),VLOOKUP(I43,' Таблица Девушки 1'!$X$8:$Y$68,2,-1))))</f>
        <v>46</v>
      </c>
      <c r="K43" s="359"/>
      <c r="L43" s="416" t="str">
        <f>IF(ISBLANK(K43),"",IF(F43="М",IF(E43&lt;17,VLOOKUP(K43,'Таблица юноши'!#REF!,2,-1),VLOOKUP(K43,'Таблица юноши'!#REF!,2,-1)),IF(E43&lt;17,VLOOKUP(K43,'Таблица девушки'!#REF!,2,-1),VLOOKUP(K43,'Таблица девушки'!#REF!,2,-1))))</f>
        <v/>
      </c>
      <c r="M43" s="517" t="s">
        <v>405</v>
      </c>
      <c r="N43" s="389">
        <f>IF(ISBLANK(M43),"",IF(F43="М",IF(E43&lt;=16,VLOOKUP(M43,'Таблица Юноши 1'!$J$7:$K$67,2,-1),VLOOKUP(M43,'Таблица Юноши 1'!$L$7:$M$67,2,-1)),IF(E43&lt;=16,VLOOKUP(M43,' Таблица Девушки 1'!$J$8:$K$68,2,-1),VLOOKUP(M43,' Таблица Девушки 1'!$L$8:$M$68,2,-1))))</f>
        <v>28</v>
      </c>
      <c r="O43" s="377">
        <v>31</v>
      </c>
      <c r="P43" s="389">
        <f>IF(ISBLANK(O43),"",VLOOKUP(O43,'Таблица Юноши 1'!$F$7:$G$57,2,-1))</f>
        <v>31</v>
      </c>
      <c r="Q43" s="426">
        <v>209</v>
      </c>
      <c r="R43" s="416">
        <f>IF(ISBLANK(Q43),"",IF(F43="М",IF(E43&lt;=16,VLOOKUP(Q43,'Таблица Юноши 1'!$N$7:$O$68,2,-1),VLOOKUP(Q43,'Таблица Юноши 1'!$P$7:$Q$68,2,-1)),IF(E43&lt;=16,VLOOKUP(Q43,' Таблица Девушки 1'!$N$8:$O$69,2,-1),VLOOKUP(Q43,' Таблица Девушки 1'!$P$8:$Q$69,2,-1))))</f>
        <v>41</v>
      </c>
      <c r="S43" s="377">
        <v>40</v>
      </c>
      <c r="T43" s="389">
        <f>IF(ISBLANK(S43),"",IF(F43="М",IF(E43&lt;=16,VLOOKUP(S43,'Таблица Юноши 1'!$R$7:$S$43,2,-1),VLOOKUP(S43,'Таблица Юноши 1'!$T$7:$U$43,2,-1)),IF(E43&lt;=16,VLOOKUP(S43,' Таблица Девушки 1'!$R$8:$S$48,2,-1),VLOOKUP(S43,' Таблица Девушки 1'!$T$8:$U$48,2,-1))))</f>
        <v>60</v>
      </c>
      <c r="U43" s="358">
        <f t="shared" si="0"/>
        <v>250</v>
      </c>
      <c r="V43" s="471"/>
      <c r="W43" s="759"/>
      <c r="X43" s="760"/>
      <c r="Y43" s="754"/>
      <c r="Z43" s="764"/>
    </row>
    <row r="44" spans="1:26" ht="19.5" thickBot="1" x14ac:dyDescent="0.3">
      <c r="A44" s="377">
        <v>41</v>
      </c>
      <c r="B44" s="369" t="str">
        <f t="shared" si="7"/>
        <v>Гомельская область</v>
      </c>
      <c r="C44" s="369" t="s">
        <v>361</v>
      </c>
      <c r="D44" s="462">
        <v>39132</v>
      </c>
      <c r="E44" s="370">
        <f>IF(ISBLANK(D44),"",(DATEDIF(D44,'Условия заполнения'!$A$1:$A$1,"Y")))</f>
        <v>16</v>
      </c>
      <c r="F44" s="389" t="str">
        <f t="shared" si="8"/>
        <v>Ж</v>
      </c>
      <c r="G44" s="444">
        <v>4.7</v>
      </c>
      <c r="H44" s="416">
        <f>IF(ISBLANK(G44),"",IF(F44="М",IF(E44&lt;=16,VLOOKUP(G44,'Таблица Юноши 1'!$B$7:$C$23,2,-1),VLOOKUP(G44,'Таблица Юноши 1'!$D$7:$E$24,2,-1)),IF(E44&lt;=16,VLOOKUP(G44,' Таблица Девушки 1'!$B$8:$C$31,2,-1),VLOOKUP(G44,' Таблица Девушки 1'!$D$8:$E$32,2,-1))))</f>
        <v>50</v>
      </c>
      <c r="I44" s="436">
        <v>3.48</v>
      </c>
      <c r="J44" s="389">
        <f>IF(ISBLANK(I44),"",IF(F44="М",IF(E44&lt;=16,VLOOKUP(I44,'Таблица Юноши 1'!$V$7:$W$67,2,-1),VLOOKUP(I44,'Таблица Юноши 1'!$X$7:$Y$67,2,-1)),IF(E44&lt;=16,VLOOKUP(I44,' Таблица Девушки 1'!$V$8:$W$68,2,-1),VLOOKUP(I44,' Таблица Девушки 1'!$X$8:$Y$68,2,-1))))</f>
        <v>51</v>
      </c>
      <c r="K44" s="359"/>
      <c r="L44" s="416" t="str">
        <f>IF(ISBLANK(K44),"",IF(F44="М",IF(E44&lt;17,VLOOKUP(K44,'Таблица юноши'!#REF!,2,-1),VLOOKUP(K44,'Таблица юноши'!#REF!,2,-1)),IF(E44&lt;17,VLOOKUP(K44,'Таблица девушки'!#REF!,2,-1),VLOOKUP(K44,'Таблица девушки'!#REF!,2,-1))))</f>
        <v/>
      </c>
      <c r="M44" s="517" t="s">
        <v>406</v>
      </c>
      <c r="N44" s="389">
        <f>IF(ISBLANK(M44),"",IF(F44="М",IF(E44&lt;=16,VLOOKUP(M44,'Таблица Юноши 1'!$J$7:$K$67,2,-1),VLOOKUP(M44,'Таблица Юноши 1'!$L$7:$M$67,2,-1)),IF(E44&lt;=16,VLOOKUP(M44,' Таблица Девушки 1'!$J$8:$K$68,2,-1),VLOOKUP(M44,' Таблица Девушки 1'!$L$8:$M$68,2,-1))))</f>
        <v>48</v>
      </c>
      <c r="O44" s="377">
        <v>39</v>
      </c>
      <c r="P44" s="389">
        <f>IF(ISBLANK(O44),"",VLOOKUP(O44,'Таблица Юноши 1'!$F$7:$G$57,2,-1))</f>
        <v>39</v>
      </c>
      <c r="Q44" s="426">
        <v>219</v>
      </c>
      <c r="R44" s="416">
        <f>IF(ISBLANK(Q44),"",IF(F44="М",IF(E44&lt;=16,VLOOKUP(Q44,'Таблица Юноши 1'!$N$7:$O$68,2,-1),VLOOKUP(Q44,'Таблица Юноши 1'!$P$7:$Q$68,2,-1)),IF(E44&lt;=16,VLOOKUP(Q44,' Таблица Девушки 1'!$N$8:$O$69,2,-1),VLOOKUP(Q44,' Таблица Девушки 1'!$P$8:$Q$69,2,-1))))</f>
        <v>51</v>
      </c>
      <c r="S44" s="377">
        <v>40</v>
      </c>
      <c r="T44" s="389">
        <f>IF(ISBLANK(S44),"",IF(F44="М",IF(E44&lt;=16,VLOOKUP(S44,'Таблица Юноши 1'!$R$7:$S$43,2,-1),VLOOKUP(S44,'Таблица Юноши 1'!$T$7:$U$43,2,-1)),IF(E44&lt;=16,VLOOKUP(S44,' Таблица Девушки 1'!$R$8:$S$48,2,-1),VLOOKUP(S44,' Таблица Девушки 1'!$T$8:$U$48,2,-1))))</f>
        <v>60</v>
      </c>
      <c r="U44" s="358">
        <f t="shared" si="0"/>
        <v>299</v>
      </c>
      <c r="V44" s="471"/>
      <c r="W44" s="759"/>
      <c r="X44" s="760"/>
      <c r="Y44" s="754"/>
      <c r="Z44" s="764"/>
    </row>
    <row r="45" spans="1:26" ht="19.5" hidden="1" thickBot="1" x14ac:dyDescent="0.3">
      <c r="A45" s="378">
        <v>42</v>
      </c>
      <c r="B45" s="381" t="str">
        <f t="shared" si="7"/>
        <v>Гомельская область</v>
      </c>
      <c r="C45" s="381"/>
      <c r="D45" s="463"/>
      <c r="E45" s="380" t="str">
        <f>IF(ISBLANK(D45),"",(DATEDIF(D45,'Условия заполнения'!$A$1:$A$1,"Y")))</f>
        <v/>
      </c>
      <c r="F45" s="390" t="str">
        <f t="shared" si="8"/>
        <v>Ж</v>
      </c>
      <c r="G45" s="445"/>
      <c r="H45" s="417" t="str">
        <f>IF(ISBLANK(G45),"",IF(F45="М",IF(E45&lt;=16,VLOOKUP(G45,'Таблица Юноши 1'!$B$7:$C$23,2,-1),VLOOKUP(G45,'Таблица Юноши 1'!$D$7:$E$24,2,-1)),IF(E45&lt;=16,VLOOKUP(G45,' Таблица Девушки 1'!$B$8:$C$31,2,-1),VLOOKUP(G45,' Таблица Девушки 1'!$D$8:$E$32,2,-1))))</f>
        <v/>
      </c>
      <c r="I45" s="437"/>
      <c r="J45" s="390" t="str">
        <f>IF(ISBLANK(I45),"",IF(F45="М",IF(E45&lt;=16,VLOOKUP(I45,'Таблица Юноши 1'!$V$7:$W$67,2,-1),VLOOKUP(I45,'Таблица Юноши 1'!$X$7:$Y$67,2,-1)),IF(E45&lt;=16,VLOOKUP(I45,' Таблица Девушки 1'!$V$8:$W$68,2,-1),VLOOKUP(I45,' Таблица Девушки 1'!$X$8:$Y$68,2,-1))))</f>
        <v/>
      </c>
      <c r="K45" s="364"/>
      <c r="L45" s="417"/>
      <c r="M45" s="518"/>
      <c r="N45" s="390" t="str">
        <f>IF(ISBLANK(M45),"",IF(F45="М",IF(E45&lt;=16,VLOOKUP(M45,'Таблица Юноши 1'!$J$7:$K$67,2,-1),VLOOKUP(M45,'Таблица Юноши 1'!$L$7:$M$67,2,-1)),IF(E45&lt;=16,VLOOKUP(M45,' Таблица Девушки 1'!$J$8:$K$68,2,-1),VLOOKUP(M45,' Таблица Девушки 1'!$L$8:$M$68,2,-1))))</f>
        <v/>
      </c>
      <c r="O45" s="378"/>
      <c r="P45" s="390" t="str">
        <f>IF(ISBLANK(O45),"",VLOOKUP(O45,'Таблица Юноши 1'!$F$7:$G$57,2,-1))</f>
        <v/>
      </c>
      <c r="Q45" s="427"/>
      <c r="R45" s="417" t="str">
        <f>IF(ISBLANK(Q45),"",IF(F45="М",IF(E45&lt;=16,VLOOKUP(Q45,'Таблица Юноши 1'!$N$7:$O$68,2,-1),VLOOKUP(Q45,'Таблица Юноши 1'!$P$7:$Q$68,2,-1)),IF(E45&lt;=16,VLOOKUP(Q45,' Таблица Девушки 1'!$N$8:$O$69,2,-1),VLOOKUP(Q45,' Таблица Девушки 1'!$P$8:$Q$69,2,-1))))</f>
        <v/>
      </c>
      <c r="S45" s="378"/>
      <c r="T45" s="390" t="str">
        <f>IF(ISBLANK(S45),"",IF(F45="М",IF(E45&lt;=16,VLOOKUP(S45,'Таблица Юноши 1'!$R$7:$S$43,2,-1),VLOOKUP(S45,'Таблица Юноши 1'!$T$7:$U$43,2,-1)),IF(E45&lt;=16,VLOOKUP(S45,' Таблица Девушки 1'!$R$8:$S$48,2,-1),VLOOKUP(S45,' Таблица Девушки 1'!$T$8:$U$48,2,-1))))</f>
        <v/>
      </c>
      <c r="U45" s="361">
        <f t="shared" si="0"/>
        <v>0</v>
      </c>
      <c r="V45" s="472"/>
      <c r="W45" s="383"/>
      <c r="X45" s="411"/>
      <c r="Y45" s="755"/>
      <c r="Z45" s="765"/>
    </row>
    <row r="46" spans="1:26" x14ac:dyDescent="0.25">
      <c r="A46" s="373">
        <v>43</v>
      </c>
      <c r="B46" s="374" t="s">
        <v>213</v>
      </c>
      <c r="C46" s="374" t="s">
        <v>326</v>
      </c>
      <c r="D46" s="457">
        <v>38831</v>
      </c>
      <c r="E46" s="375">
        <f>IF(ISBLANK(D46),"",(DATEDIF(D46,'Условия заполнения'!$A$1:$A$1,"Y")))</f>
        <v>17</v>
      </c>
      <c r="F46" s="400" t="s">
        <v>24</v>
      </c>
      <c r="G46" s="440">
        <v>4.5</v>
      </c>
      <c r="H46" s="412">
        <f>IF(ISBLANK(G46),"",IF(F46="М",IF(E46&lt;=16,VLOOKUP(G46,'Таблица Юноши 1'!$B$7:$C$23,2,-1),VLOOKUP(G46,'Таблица Юноши 1'!$D$7:$E$24,2,-1)),IF(E46&lt;=16,VLOOKUP(G46,' Таблица Девушки 1'!$B$8:$C$31,2,-1),VLOOKUP(G46,' Таблица Девушки 1'!$D$8:$E$32,2,-1))))</f>
        <v>42</v>
      </c>
      <c r="I46" s="432">
        <v>12.22</v>
      </c>
      <c r="J46" s="400">
        <f>IF(ISBLANK(I46),"",IF(F46="М",IF(E46&lt;=16,VLOOKUP(I46,'Таблица Юноши 1'!$V$7:$W$67,2,-1),VLOOKUP(I46,'Таблица Юноши 1'!$X$7:$Y$67,2,-1)),IF(E46&lt;=16,VLOOKUP(I46,' Таблица Девушки 1'!$V$8:$W$68,2,-1),VLOOKUP(I46,' Таблица Девушки 1'!$X$8:$Y$68,2,-1))))</f>
        <v>27</v>
      </c>
      <c r="K46" s="352"/>
      <c r="L46" s="412" t="str">
        <f>IF(ISBLANK(K46),"",IF(F46="М",IF(E46&lt;17,VLOOKUP(K46,'Таблица юноши'!#REF!,2,-1),VLOOKUP(K46,'Таблица юноши'!#REF!,2,-1)),IF(E46&lt;17,VLOOKUP(K46,'Таблица девушки'!#REF!,2,-1),VLOOKUP(K46,'Таблица девушки'!#REF!,2,-1))))</f>
        <v/>
      </c>
      <c r="M46" s="513" t="s">
        <v>430</v>
      </c>
      <c r="N46" s="400">
        <f>IF(ISBLANK(M46),"",IF(F46="М",IF(E46&lt;=16,VLOOKUP(M46,'Таблица Юноши 1'!$J$7:$K$67,2,-1),VLOOKUP(M46,'Таблица Юноши 1'!$L$7:$M$67,2,-1)),IF(E46&lt;=16,VLOOKUP(M46,' Таблица Девушки 1'!$J$8:$K$68,2,-1),VLOOKUP(M46,' Таблица Девушки 1'!$L$8:$M$68,2,-1))))</f>
        <v>34</v>
      </c>
      <c r="O46" s="373">
        <v>37</v>
      </c>
      <c r="P46" s="400">
        <f>IF(ISBLANK(O46),"",VLOOKUP(O46,'Таблица Юноши 1'!$F$7:$G$57,2,-1))</f>
        <v>37</v>
      </c>
      <c r="Q46" s="428">
        <v>254</v>
      </c>
      <c r="R46" s="412">
        <f>IF(ISBLANK(Q46),"",IF(F46="М",IF(E46&lt;=16,VLOOKUP(Q46,'Таблица Юноши 1'!$N$7:$O$68,2,-1),VLOOKUP(Q46,'Таблица Юноши 1'!$P$7:$Q$68,2,-1)),IF(E46&lt;=16,VLOOKUP(Q46,' Таблица Девушки 1'!$N$8:$O$69,2,-1),VLOOKUP(Q46,' Таблица Девушки 1'!$P$8:$Q$69,2,-1))))</f>
        <v>34</v>
      </c>
      <c r="S46" s="373">
        <v>20</v>
      </c>
      <c r="T46" s="400">
        <f>IF(ISBLANK(S46),"",IF(F46="М",IF(E46&lt;=16,VLOOKUP(S46,'Таблица Юноши 1'!$R$7:$S$43,2,-1),VLOOKUP(S46,'Таблица Юноши 1'!$T$7:$U$43,2,-1)),IF(E46&lt;=16,VLOOKUP(S46,' Таблица Девушки 1'!$R$8:$S$48,2,-1),VLOOKUP(S46,' Таблица Девушки 1'!$T$8:$U$48,2,-1))))</f>
        <v>29</v>
      </c>
      <c r="U46" s="373">
        <f t="shared" si="0"/>
        <v>203</v>
      </c>
      <c r="V46" s="468">
        <f>'Юноши '!W24</f>
        <v>38</v>
      </c>
      <c r="W46" s="761">
        <f>SUM(U46:U52)</f>
        <v>1330</v>
      </c>
      <c r="X46" s="762"/>
      <c r="Y46" s="753">
        <f>SUM(U46:U59)</f>
        <v>2698</v>
      </c>
      <c r="Z46" s="763">
        <f t="shared" ref="Z46" si="9">IFERROR(_xlfn.RANK.EQ(Y46,$Y$4:$Y$101,0),"")</f>
        <v>5</v>
      </c>
    </row>
    <row r="47" spans="1:26" x14ac:dyDescent="0.25">
      <c r="A47" s="376">
        <v>44</v>
      </c>
      <c r="B47" s="371" t="str">
        <f>B46</f>
        <v>Гродненская область</v>
      </c>
      <c r="C47" s="367" t="s">
        <v>327</v>
      </c>
      <c r="D47" s="466">
        <v>38904</v>
      </c>
      <c r="E47" s="368">
        <f>IF(ISBLANK(D47),"",(DATEDIF(D47,'Условия заполнения'!$A$1:$A$1,"Y")))</f>
        <v>16</v>
      </c>
      <c r="F47" s="401" t="str">
        <f>IF(ISBLANK(F46),"",F46)</f>
        <v>М</v>
      </c>
      <c r="G47" s="441">
        <v>4.2</v>
      </c>
      <c r="H47" s="413">
        <f>IF(ISBLANK(G47),"",IF(F47="М",IF(E47&lt;=16,VLOOKUP(G47,'Таблица Юноши 1'!$B$7:$C$23,2,-1),VLOOKUP(G47,'Таблица Юноши 1'!$D$7:$E$24,2,-1)),IF(E47&lt;=16,VLOOKUP(G47,' Таблица Девушки 1'!$B$8:$C$31,2,-1),VLOOKUP(G47,' Таблица Девушки 1'!$D$8:$E$32,2,-1))))</f>
        <v>54</v>
      </c>
      <c r="I47" s="433">
        <v>7.3</v>
      </c>
      <c r="J47" s="401">
        <f>IF(ISBLANK(I47),"",IF(F47="М",IF(E47&lt;=16,VLOOKUP(I47,'Таблица Юноши 1'!$V$7:$W$67,2,-1),VLOOKUP(I47,'Таблица Юноши 1'!$X$7:$Y$67,2,-1)),IF(E47&lt;=16,VLOOKUP(I47,' Таблица Девушки 1'!$V$8:$W$68,2,-1),VLOOKUP(I47,' Таблица Девушки 1'!$X$8:$Y$68,2,-1))))</f>
        <v>45</v>
      </c>
      <c r="K47" s="354"/>
      <c r="L47" s="413" t="str">
        <f>IF(ISBLANK(K47),"",IF(F47="М",IF(E47&lt;17,VLOOKUP(K47,'Таблица юноши'!#REF!,2,-1),VLOOKUP(K47,'Таблица юноши'!#REF!,2,-1)),IF(E47&lt;17,VLOOKUP(K47,'Таблица девушки'!#REF!,2,-1),VLOOKUP(K47,'Таблица девушки'!#REF!,2,-1))))</f>
        <v/>
      </c>
      <c r="M47" s="514" t="s">
        <v>431</v>
      </c>
      <c r="N47" s="401">
        <f>IF(ISBLANK(M47),"",IF(F47="М",IF(E47&lt;=16,VLOOKUP(M47,'Таблица Юноши 1'!$J$7:$K$67,2,-1),VLOOKUP(M47,'Таблица Юноши 1'!$L$7:$M$67,2,-1)),IF(E47&lt;=16,VLOOKUP(M47,' Таблица Девушки 1'!$J$8:$K$68,2,-1),VLOOKUP(M47,' Таблица Девушки 1'!$L$8:$M$68,2,-1))))</f>
        <v>24</v>
      </c>
      <c r="O47" s="376">
        <v>19</v>
      </c>
      <c r="P47" s="401">
        <f>IF(ISBLANK(O47),"",VLOOKUP(O47,'Таблица Юноши 1'!$F$7:$G$57,2,-1))</f>
        <v>19</v>
      </c>
      <c r="Q47" s="423">
        <v>293</v>
      </c>
      <c r="R47" s="413">
        <f>IF(ISBLANK(Q47),"",IF(F47="М",IF(E47&lt;=16,VLOOKUP(Q47,'Таблица Юноши 1'!$N$7:$O$68,2,-1),VLOOKUP(Q47,'Таблица Юноши 1'!$P$7:$Q$68,2,-1)),IF(E47&lt;=16,VLOOKUP(Q47,' Таблица Девушки 1'!$N$8:$O$69,2,-1),VLOOKUP(Q47,' Таблица Девушки 1'!$P$8:$Q$69,2,-1))))</f>
        <v>60</v>
      </c>
      <c r="S47" s="376">
        <v>21</v>
      </c>
      <c r="T47" s="401">
        <f>IF(ISBLANK(S47),"",IF(F47="М",IF(E47&lt;=16,VLOOKUP(S47,'Таблица Юноши 1'!$R$7:$S$43,2,-1),VLOOKUP(S47,'Таблица Юноши 1'!$T$7:$U$43,2,-1)),IF(E47&lt;=16,VLOOKUP(S47,' Таблица Девушки 1'!$R$8:$S$48,2,-1),VLOOKUP(S47,' Таблица Девушки 1'!$T$8:$U$48,2,-1))))</f>
        <v>32</v>
      </c>
      <c r="U47" s="376">
        <f t="shared" si="0"/>
        <v>234</v>
      </c>
      <c r="V47" s="469">
        <f>'Юноши '!W25</f>
        <v>22</v>
      </c>
      <c r="W47" s="759"/>
      <c r="X47" s="760"/>
      <c r="Y47" s="754"/>
      <c r="Z47" s="764"/>
    </row>
    <row r="48" spans="1:26" x14ac:dyDescent="0.25">
      <c r="A48" s="376">
        <v>45</v>
      </c>
      <c r="B48" s="371" t="str">
        <f t="shared" ref="B48:B59" si="10">B47</f>
        <v>Гродненская область</v>
      </c>
      <c r="C48" s="367" t="s">
        <v>328</v>
      </c>
      <c r="D48" s="458">
        <v>38958</v>
      </c>
      <c r="E48" s="368">
        <f>IF(ISBLANK(D48),"",(DATEDIF(D48,'Условия заполнения'!$A$1:$A$1,"Y")))</f>
        <v>16</v>
      </c>
      <c r="F48" s="401" t="str">
        <f>IF(ISBLANK(F47),"",F47)</f>
        <v>М</v>
      </c>
      <c r="G48" s="441">
        <v>4.5999999999999996</v>
      </c>
      <c r="H48" s="413">
        <f>IF(ISBLANK(G48),"",IF(F48="М",IF(E48&lt;=16,VLOOKUP(G48,'Таблица Юноши 1'!$B$7:$C$23,2,-1),VLOOKUP(G48,'Таблица Юноши 1'!$D$7:$E$24,2,-1)),IF(E48&lt;=16,VLOOKUP(G48,' Таблица Девушки 1'!$B$8:$C$31,2,-1),VLOOKUP(G48,' Таблица Девушки 1'!$D$8:$E$32,2,-1))))</f>
        <v>37</v>
      </c>
      <c r="I48" s="433">
        <v>6.58</v>
      </c>
      <c r="J48" s="401">
        <f>IF(ISBLANK(I48),"",IF(F48="М",IF(E48&lt;=16,VLOOKUP(I48,'Таблица Юноши 1'!$V$7:$W$67,2,-1),VLOOKUP(I48,'Таблица Юноши 1'!$X$7:$Y$67,2,-1)),IF(E48&lt;=16,VLOOKUP(I48,' Таблица Девушки 1'!$V$8:$W$68,2,-1),VLOOKUP(I48,' Таблица Девушки 1'!$X$8:$Y$68,2,-1))))</f>
        <v>60</v>
      </c>
      <c r="K48" s="354"/>
      <c r="L48" s="413" t="str">
        <f>IF(ISBLANK(K48),"",IF(F48="М",IF(E48&lt;17,VLOOKUP(K48,'Таблица юноши'!#REF!,2,-1),VLOOKUP(K48,'Таблица юноши'!#REF!,2,-1)),IF(E48&lt;17,VLOOKUP(K48,'Таблица девушки'!#REF!,2,-1),VLOOKUP(K48,'Таблица девушки'!#REF!,2,-1))))</f>
        <v/>
      </c>
      <c r="M48" s="514" t="s">
        <v>424</v>
      </c>
      <c r="N48" s="401">
        <f>IF(ISBLANK(M48),"",IF(F48="М",IF(E48&lt;=16,VLOOKUP(M48,'Таблица Юноши 1'!$J$7:$K$67,2,-1),VLOOKUP(M48,'Таблица Юноши 1'!$L$7:$M$67,2,-1)),IF(E48&lt;=16,VLOOKUP(M48,' Таблица Девушки 1'!$J$8:$K$68,2,-1),VLOOKUP(M48,' Таблица Девушки 1'!$L$8:$M$68,2,-1))))</f>
        <v>37</v>
      </c>
      <c r="O48" s="376">
        <v>36</v>
      </c>
      <c r="P48" s="401">
        <f>IF(ISBLANK(O48),"",VLOOKUP(O48,'Таблица Юноши 1'!$F$7:$G$57,2,-1))</f>
        <v>36</v>
      </c>
      <c r="Q48" s="423">
        <v>239</v>
      </c>
      <c r="R48" s="413">
        <f>IF(ISBLANK(Q48),"",IF(F48="М",IF(E48&lt;=16,VLOOKUP(Q48,'Таблица Юноши 1'!$N$7:$O$68,2,-1),VLOOKUP(Q48,'Таблица Юноши 1'!$P$7:$Q$68,2,-1)),IF(E48&lt;=16,VLOOKUP(Q48,' Таблица Девушки 1'!$N$8:$O$69,2,-1),VLOOKUP(Q48,' Таблица Девушки 1'!$P$8:$Q$69,2,-1))))</f>
        <v>21</v>
      </c>
      <c r="S48" s="376">
        <v>26</v>
      </c>
      <c r="T48" s="401">
        <f>IF(ISBLANK(S48),"",IF(F48="М",IF(E48&lt;=16,VLOOKUP(S48,'Таблица Юноши 1'!$R$7:$S$43,2,-1),VLOOKUP(S48,'Таблица Юноши 1'!$T$7:$U$43,2,-1)),IF(E48&lt;=16,VLOOKUP(S48,' Таблица Девушки 1'!$R$8:$S$48,2,-1),VLOOKUP(S48,' Таблица Девушки 1'!$T$8:$U$48,2,-1))))</f>
        <v>42</v>
      </c>
      <c r="U48" s="376">
        <f t="shared" si="0"/>
        <v>233</v>
      </c>
      <c r="V48" s="469">
        <f>'Юноши '!W26</f>
        <v>25</v>
      </c>
      <c r="W48" s="759"/>
      <c r="X48" s="760"/>
      <c r="Y48" s="754"/>
      <c r="Z48" s="764"/>
    </row>
    <row r="49" spans="1:26" x14ac:dyDescent="0.25">
      <c r="A49" s="376">
        <v>46</v>
      </c>
      <c r="B49" s="371" t="str">
        <f t="shared" si="10"/>
        <v>Гродненская область</v>
      </c>
      <c r="C49" s="367" t="s">
        <v>329</v>
      </c>
      <c r="D49" s="466">
        <v>36576</v>
      </c>
      <c r="E49" s="368">
        <f>IF(ISBLANK(D49),"",(DATEDIF(D49,'Условия заполнения'!$A$1:$A$1,"Y")))</f>
        <v>23</v>
      </c>
      <c r="F49" s="401" t="str">
        <f>IF(ISBLANK(F48),"",F48)</f>
        <v>М</v>
      </c>
      <c r="G49" s="441">
        <v>4.5</v>
      </c>
      <c r="H49" s="413">
        <f>IF(ISBLANK(G49),"",IF(F49="М",IF(E49&lt;=16,VLOOKUP(G49,'Таблица Юноши 1'!$B$7:$C$23,2,-1),VLOOKUP(G49,'Таблица Юноши 1'!$D$7:$E$24,2,-1)),IF(E49&lt;=16,VLOOKUP(G49,' Таблица Девушки 1'!$B$8:$C$31,2,-1),VLOOKUP(G49,' Таблица Девушки 1'!$D$8:$E$32,2,-1))))</f>
        <v>42</v>
      </c>
      <c r="I49" s="433">
        <v>9.3000000000000007</v>
      </c>
      <c r="J49" s="401">
        <f>IF(ISBLANK(I49),"",IF(F49="М",IF(E49&lt;=16,VLOOKUP(I49,'Таблица Юноши 1'!$V$7:$W$67,2,-1),VLOOKUP(I49,'Таблица Юноши 1'!$X$7:$Y$67,2,-1)),IF(E49&lt;=16,VLOOKUP(I49,' Таблица Девушки 1'!$V$8:$W$68,2,-1),VLOOKUP(I49,' Таблица Девушки 1'!$X$8:$Y$68,2,-1))))</f>
        <v>60</v>
      </c>
      <c r="K49" s="354"/>
      <c r="L49" s="413" t="str">
        <f>IF(ISBLANK(K49),"",IF(F49="М",IF(E49&lt;17,VLOOKUP(K49,'Таблица юноши'!#REF!,2,-1),VLOOKUP(K49,'Таблица юноши'!#REF!,2,-1)),IF(E49&lt;17,VLOOKUP(K49,'Таблица девушки'!#REF!,2,-1),VLOOKUP(K49,'Таблица девушки'!#REF!,2,-1))))</f>
        <v/>
      </c>
      <c r="M49" s="514" t="s">
        <v>432</v>
      </c>
      <c r="N49" s="401">
        <f>IF(ISBLANK(M49),"",IF(F49="М",IF(E49&lt;=16,VLOOKUP(M49,'Таблица Юноши 1'!$J$7:$K$67,2,-1),VLOOKUP(M49,'Таблица Юноши 1'!$L$7:$M$67,2,-1)),IF(E49&lt;=16,VLOOKUP(M49,' Таблица Девушки 1'!$J$8:$K$68,2,-1),VLOOKUP(M49,' Таблица Девушки 1'!$L$8:$M$68,2,-1))))</f>
        <v>39</v>
      </c>
      <c r="O49" s="376">
        <v>31</v>
      </c>
      <c r="P49" s="401">
        <f>IF(ISBLANK(O49),"",VLOOKUP(O49,'Таблица Юноши 1'!$F$7:$G$57,2,-1))</f>
        <v>31</v>
      </c>
      <c r="Q49" s="423">
        <v>252</v>
      </c>
      <c r="R49" s="413">
        <f>IF(ISBLANK(Q49),"",IF(F49="М",IF(E49&lt;=16,VLOOKUP(Q49,'Таблица Юноши 1'!$N$7:$O$68,2,-1),VLOOKUP(Q49,'Таблица Юноши 1'!$P$7:$Q$68,2,-1)),IF(E49&lt;=16,VLOOKUP(Q49,' Таблица Девушки 1'!$N$8:$O$69,2,-1),VLOOKUP(Q49,' Таблица Девушки 1'!$P$8:$Q$69,2,-1))))</f>
        <v>32</v>
      </c>
      <c r="S49" s="376">
        <v>15</v>
      </c>
      <c r="T49" s="401">
        <f>IF(ISBLANK(S49),"",IF(F49="М",IF(E49&lt;=16,VLOOKUP(S49,'Таблица Юноши 1'!$R$7:$S$43,2,-1),VLOOKUP(S49,'Таблица Юноши 1'!$T$7:$U$43,2,-1)),IF(E49&lt;=16,VLOOKUP(S49,' Таблица Девушки 1'!$R$8:$S$48,2,-1),VLOOKUP(S49,' Таблица Девушки 1'!$T$8:$U$48,2,-1))))</f>
        <v>19</v>
      </c>
      <c r="U49" s="376">
        <f t="shared" si="0"/>
        <v>223</v>
      </c>
      <c r="V49" s="469">
        <f>'Юноши '!W27</f>
        <v>33</v>
      </c>
      <c r="W49" s="759"/>
      <c r="X49" s="760"/>
      <c r="Y49" s="754"/>
      <c r="Z49" s="764"/>
    </row>
    <row r="50" spans="1:26" x14ac:dyDescent="0.25">
      <c r="A50" s="376">
        <v>47</v>
      </c>
      <c r="B50" s="371" t="str">
        <f t="shared" si="10"/>
        <v>Гродненская область</v>
      </c>
      <c r="C50" s="367" t="s">
        <v>330</v>
      </c>
      <c r="D50" s="458">
        <v>38793</v>
      </c>
      <c r="E50" s="368">
        <f>IF(ISBLANK(D50),"",(DATEDIF(D50,'Условия заполнения'!$A$1:$A$1,"Y")))</f>
        <v>17</v>
      </c>
      <c r="F50" s="401" t="str">
        <f>IF(ISBLANK(F49),"",F49)</f>
        <v>М</v>
      </c>
      <c r="G50" s="441">
        <v>4</v>
      </c>
      <c r="H50" s="413">
        <f>IF(ISBLANK(G50),"",IF(F50="М",IF(E50&lt;=16,VLOOKUP(G50,'Таблица Юноши 1'!$B$7:$C$23,2,-1),VLOOKUP(G50,'Таблица Юноши 1'!$D$7:$E$24,2,-1)),IF(E50&lt;=16,VLOOKUP(G50,' Таблица Девушки 1'!$B$8:$C$31,2,-1),VLOOKUP(G50,' Таблица Девушки 1'!$D$8:$E$32,2,-1))))</f>
        <v>58</v>
      </c>
      <c r="I50" s="433">
        <v>11.14</v>
      </c>
      <c r="J50" s="401">
        <f>IF(ISBLANK(I50),"",IF(F50="М",IF(E50&lt;=16,VLOOKUP(I50,'Таблица Юноши 1'!$V$7:$W$67,2,-1),VLOOKUP(I50,'Таблица Юноши 1'!$X$7:$Y$67,2,-1)),IF(E50&lt;=16,VLOOKUP(I50,' Таблица Девушки 1'!$V$8:$W$68,2,-1),VLOOKUP(I50,' Таблица Девушки 1'!$X$8:$Y$68,2,-1))))</f>
        <v>39</v>
      </c>
      <c r="K50" s="354"/>
      <c r="L50" s="413"/>
      <c r="M50" s="514" t="s">
        <v>433</v>
      </c>
      <c r="N50" s="401">
        <f>IF(ISBLANK(M50),"",IF(F50="М",IF(E50&lt;=16,VLOOKUP(M50,'Таблица Юноши 1'!$J$7:$K$67,2,-1),VLOOKUP(M50,'Таблица Юноши 1'!$L$7:$M$67,2,-1)),IF(E50&lt;=16,VLOOKUP(M50,' Таблица Девушки 1'!$J$8:$K$68,2,-1),VLOOKUP(M50,' Таблица Девушки 1'!$L$8:$M$68,2,-1))))</f>
        <v>39</v>
      </c>
      <c r="O50" s="376">
        <v>27</v>
      </c>
      <c r="P50" s="401">
        <f>IF(ISBLANK(O50),"",VLOOKUP(O50,'Таблица Юноши 1'!$F$7:$G$57,2,-1))</f>
        <v>27</v>
      </c>
      <c r="Q50" s="423">
        <v>264</v>
      </c>
      <c r="R50" s="413">
        <f>IF(ISBLANK(Q50),"",IF(F50="М",IF(E50&lt;=16,VLOOKUP(Q50,'Таблица Юноши 1'!$N$7:$O$68,2,-1),VLOOKUP(Q50,'Таблица Юноши 1'!$P$7:$Q$68,2,-1)),IF(E50&lt;=16,VLOOKUP(Q50,' Таблица Девушки 1'!$N$8:$O$69,2,-1),VLOOKUP(Q50,' Таблица Девушки 1'!$P$8:$Q$69,2,-1))))</f>
        <v>44</v>
      </c>
      <c r="S50" s="376">
        <v>25</v>
      </c>
      <c r="T50" s="401">
        <f>IF(ISBLANK(S50),"",IF(F50="М",IF(E50&lt;=16,VLOOKUP(S50,'Таблица Юноши 1'!$R$7:$S$43,2,-1),VLOOKUP(S50,'Таблица Юноши 1'!$T$7:$U$43,2,-1)),IF(E50&lt;=16,VLOOKUP(S50,' Таблица Девушки 1'!$R$8:$S$48,2,-1),VLOOKUP(S50,' Таблица Девушки 1'!$T$8:$U$48,2,-1))))</f>
        <v>39</v>
      </c>
      <c r="U50" s="376">
        <f t="shared" si="0"/>
        <v>246</v>
      </c>
      <c r="V50" s="469"/>
      <c r="W50" s="759"/>
      <c r="X50" s="760"/>
      <c r="Y50" s="754"/>
      <c r="Z50" s="764"/>
    </row>
    <row r="51" spans="1:26" ht="19.5" thickBot="1" x14ac:dyDescent="0.3">
      <c r="A51" s="376">
        <v>48</v>
      </c>
      <c r="B51" s="371" t="str">
        <f t="shared" si="10"/>
        <v>Гродненская область</v>
      </c>
      <c r="C51" s="367" t="s">
        <v>331</v>
      </c>
      <c r="D51" s="458">
        <v>38818</v>
      </c>
      <c r="E51" s="368">
        <f>IF(ISBLANK(D51),"",(DATEDIF(D51,'Условия заполнения'!$A$1:$A$1,"Y")))</f>
        <v>17</v>
      </c>
      <c r="F51" s="401" t="str">
        <f>IF(ISBLANK(F49),"",F49)</f>
        <v>М</v>
      </c>
      <c r="G51" s="441">
        <v>4.4000000000000004</v>
      </c>
      <c r="H51" s="413">
        <f>IF(ISBLANK(G51),"",IF(F51="М",IF(E51&lt;=16,VLOOKUP(G51,'Таблица Юноши 1'!$B$7:$C$23,2,-1),VLOOKUP(G51,'Таблица Юноши 1'!$D$7:$E$24,2,-1)),IF(E51&lt;=16,VLOOKUP(G51,' Таблица Девушки 1'!$B$8:$C$31,2,-1),VLOOKUP(G51,' Таблица Девушки 1'!$D$8:$E$32,2,-1))))</f>
        <v>46</v>
      </c>
      <c r="I51" s="433">
        <v>0</v>
      </c>
      <c r="J51" s="401">
        <v>0</v>
      </c>
      <c r="K51" s="354"/>
      <c r="L51" s="413" t="str">
        <f>IF(ISBLANK(K51),"",IF(F51="М",IF(E51&lt;17,VLOOKUP(K51,'Таблица юноши'!#REF!,2,-1),VLOOKUP(K51,'Таблица юноши'!#REF!,2,-1)),IF(E51&lt;17,VLOOKUP(K51,'Таблица девушки'!#REF!,2,-1),VLOOKUP(K51,'Таблица девушки'!#REF!,2,-1))))</f>
        <v/>
      </c>
      <c r="M51" s="514" t="s">
        <v>434</v>
      </c>
      <c r="N51" s="401">
        <f>IF(ISBLANK(M51),"",IF(F51="М",IF(E51&lt;=16,VLOOKUP(M51,'Таблица Юноши 1'!$J$7:$K$67,2,-1),VLOOKUP(M51,'Таблица Юноши 1'!$L$7:$M$67,2,-1)),IF(E51&lt;=16,VLOOKUP(M51,' Таблица Девушки 1'!$J$8:$K$68,2,-1),VLOOKUP(M51,' Таблица Девушки 1'!$L$8:$M$68,2,-1))))</f>
        <v>31</v>
      </c>
      <c r="O51" s="376">
        <v>29</v>
      </c>
      <c r="P51" s="401">
        <f>IF(ISBLANK(O51),"",VLOOKUP(O51,'Таблица Юноши 1'!$F$7:$G$57,2,-1))</f>
        <v>29</v>
      </c>
      <c r="Q51" s="423">
        <v>284</v>
      </c>
      <c r="R51" s="413">
        <f>IF(ISBLANK(Q51),"",IF(F51="М",IF(E51&lt;=16,VLOOKUP(Q51,'Таблица Юноши 1'!$N$7:$O$68,2,-1),VLOOKUP(Q51,'Таблица Юноши 1'!$P$7:$Q$68,2,-1)),IF(E51&lt;=16,VLOOKUP(Q51,' Таблица Девушки 1'!$N$8:$O$69,2,-1),VLOOKUP(Q51,' Таблица Девушки 1'!$P$8:$Q$69,2,-1))))</f>
        <v>60</v>
      </c>
      <c r="S51" s="376">
        <v>18</v>
      </c>
      <c r="T51" s="401">
        <f>IF(ISBLANK(S51),"",IF(F51="М",IF(E51&lt;=16,VLOOKUP(S51,'Таблица Юноши 1'!$R$7:$S$43,2,-1),VLOOKUP(S51,'Таблица Юноши 1'!$T$7:$U$43,2,-1)),IF(E51&lt;=16,VLOOKUP(S51,' Таблица Девушки 1'!$R$8:$S$48,2,-1),VLOOKUP(S51,' Таблица Девушки 1'!$T$8:$U$48,2,-1))))</f>
        <v>25</v>
      </c>
      <c r="U51" s="376">
        <f t="shared" si="0"/>
        <v>191</v>
      </c>
      <c r="V51" s="469">
        <f>'Юноши '!W28</f>
        <v>15</v>
      </c>
      <c r="W51" s="759"/>
      <c r="X51" s="760"/>
      <c r="Y51" s="754"/>
      <c r="Z51" s="764"/>
    </row>
    <row r="52" spans="1:26" ht="19.5" hidden="1" thickBot="1" x14ac:dyDescent="0.3">
      <c r="A52" s="408">
        <v>49</v>
      </c>
      <c r="B52" s="407" t="str">
        <f t="shared" si="10"/>
        <v>Гродненская область</v>
      </c>
      <c r="C52" s="452"/>
      <c r="D52" s="464"/>
      <c r="E52" s="384" t="str">
        <f>IF(ISBLANK(D52),"",(DATEDIF(D52,'Условия заполнения'!$A$1:$A$1,"Y")))</f>
        <v/>
      </c>
      <c r="F52" s="420" t="str">
        <f>IF(ISBLANK(F51),"",F51)</f>
        <v>М</v>
      </c>
      <c r="G52" s="442"/>
      <c r="H52" s="414" t="str">
        <f>IF(ISBLANK(G52),"",IF(F52="М",IF(E52&lt;=16,VLOOKUP(G52,'Таблица Юноши 1'!$B$7:$C$23,2,-1),VLOOKUP(G52,'Таблица Юноши 1'!$D$7:$E$24,2,-1)),IF(E52&lt;=16,VLOOKUP(G52,' Таблица Девушки 1'!$B$8:$C$31,2,-1),VLOOKUP(G52,' Таблица Девушки 1'!$D$8:$E$32,2,-1))))</f>
        <v/>
      </c>
      <c r="I52" s="434"/>
      <c r="J52" s="420" t="str">
        <f>IF(ISBLANK(I52),"",IF(F52="М",IF(E52&lt;=16,VLOOKUP(I52,'Таблица Юноши 1'!$V$7:$W$67,2,-1),VLOOKUP(I52,'Таблица Юноши 1'!$X$7:$Y$67,2,-1)),IF(E52&lt;=16,VLOOKUP(I52,' Таблица Девушки 1'!$V$8:$W$68,2,-1),VLOOKUP(I52,' Таблица Девушки 1'!$X$8:$Y$68,2,-1))))</f>
        <v/>
      </c>
      <c r="K52" s="366"/>
      <c r="L52" s="414" t="str">
        <f>IF(ISBLANK(K52),"",IF(F52="М",IF(E52&lt;17,VLOOKUP(K52,'Таблица юноши'!#REF!,2,-1),VLOOKUP(K52,'Таблица юноши'!#REF!,2,-1)),IF(E52&lt;17,VLOOKUP(K52,'Таблица девушки'!#REF!,2,-1),VLOOKUP(K52,'Таблица девушки'!#REF!,2,-1))))</f>
        <v/>
      </c>
      <c r="M52" s="615"/>
      <c r="N52" s="420" t="str">
        <f>IF(ISBLANK(M52),"",IF(F52="М",IF(E52&lt;=16,VLOOKUP(M52,'Таблица Юноши 1'!$J$7:$K$67,2,-1),VLOOKUP(M52,'Таблица Юноши 1'!$L$7:$M$67,2,-1)),IF(E52&lt;=16,VLOOKUP(M52,' Таблица Девушки 1'!$J$8:$K$68,2,-1),VLOOKUP(M52,' Таблица Девушки 1'!$L$8:$M$68,2,-1))))</f>
        <v/>
      </c>
      <c r="O52" s="408"/>
      <c r="P52" s="420" t="str">
        <f>IF(ISBLANK(O52),"",VLOOKUP(O52,'Таблица Юноши 1'!$F$7:$G$57,2,-1))</f>
        <v/>
      </c>
      <c r="Q52" s="424"/>
      <c r="R52" s="414" t="str">
        <f>IF(ISBLANK(Q52),"",IF(F52="М",IF(E52&lt;=16,VLOOKUP(Q52,'Таблица Юноши 1'!$N$7:$O$68,2,-1),VLOOKUP(Q52,'Таблица Юноши 1'!$P$7:$Q$68,2,-1)),IF(E52&lt;=16,VLOOKUP(Q52,' Таблица Девушки 1'!$N$8:$O$69,2,-1),VLOOKUP(Q52,' Таблица Девушки 1'!$P$8:$Q$69,2,-1))))</f>
        <v/>
      </c>
      <c r="S52" s="408"/>
      <c r="T52" s="420" t="str">
        <f>IF(ISBLANK(S52),"",IF(F52="М",IF(E52&lt;=16,VLOOKUP(S52,'Таблица Юноши 1'!$R$7:$S$43,2,-1),VLOOKUP(S52,'Таблица Юноши 1'!$T$7:$U$43,2,-1)),IF(E52&lt;=16,VLOOKUP(S52,' Таблица Девушки 1'!$R$8:$S$48,2,-1),VLOOKUP(S52,' Таблица Девушки 1'!$T$8:$U$48,2,-1))))</f>
        <v/>
      </c>
      <c r="U52" s="408">
        <f t="shared" si="0"/>
        <v>0</v>
      </c>
      <c r="V52" s="469">
        <f>'Юноши '!W29</f>
        <v>40</v>
      </c>
      <c r="W52" s="759"/>
      <c r="X52" s="760"/>
      <c r="Y52" s="754"/>
      <c r="Z52" s="764"/>
    </row>
    <row r="53" spans="1:26" x14ac:dyDescent="0.25">
      <c r="A53" s="385">
        <v>50</v>
      </c>
      <c r="B53" s="386" t="str">
        <f t="shared" si="10"/>
        <v>Гродненская область</v>
      </c>
      <c r="C53" s="386" t="s">
        <v>332</v>
      </c>
      <c r="D53" s="554">
        <v>38478</v>
      </c>
      <c r="E53" s="387">
        <f>IF(ISBLANK(D53),"",(DATEDIF(D53,'Условия заполнения'!$A$1:$A$1,"Y")))</f>
        <v>18</v>
      </c>
      <c r="F53" s="388" t="s">
        <v>30</v>
      </c>
      <c r="G53" s="443">
        <v>4.7</v>
      </c>
      <c r="H53" s="415">
        <f>IF(ISBLANK(G53),"",IF(F53="М",IF(E53&lt;=16,VLOOKUP(G53,'Таблица Юноши 1'!$B$7:$C$23,2,-1),VLOOKUP(G53,'Таблица Юноши 1'!$D$7:$E$24,2,-1)),IF(E53&lt;=16,VLOOKUP(G53,' Таблица Девушки 1'!$B$8:$C$31,2,-1),VLOOKUP(G53,' Таблица Девушки 1'!$D$8:$E$32,2,-1))))</f>
        <v>48</v>
      </c>
      <c r="I53" s="435">
        <v>7.59</v>
      </c>
      <c r="J53" s="388">
        <f>IF(ISBLANK(I53),"",IF(F53="М",IF(E53&lt;=16,VLOOKUP(I53,'Таблица Юноши 1'!$V$7:$W$67,2,-1),VLOOKUP(I53,'Таблица Юноши 1'!$X$7:$Y$67,2,-1)),IF(E53&lt;=16,VLOOKUP(I53,' Таблица Девушки 1'!$V$8:$W$68,2,-1),VLOOKUP(I53,' Таблица Девушки 1'!$X$8:$Y$68,2,-1))))</f>
        <v>51</v>
      </c>
      <c r="K53" s="363"/>
      <c r="L53" s="415" t="str">
        <f>IF(ISBLANK(K53),"",IF(F53="М",IF(E53&lt;17,VLOOKUP(K53,'Таблица юноши'!#REF!,2,-1),VLOOKUP(K53,'Таблица юноши'!#REF!,2,-1)),IF(E53&lt;17,VLOOKUP(K53,'Таблица девушки'!#REF!,2,-1),VLOOKUP(K53,'Таблица девушки'!#REF!,2,-1))))</f>
        <v/>
      </c>
      <c r="M53" s="616" t="s">
        <v>392</v>
      </c>
      <c r="N53" s="388">
        <f>IF(ISBLANK(M53),"",IF(F53="М",IF(E53&lt;=16,VLOOKUP(M53,'Таблица Юноши 1'!$J$7:$K$67,2,-1),VLOOKUP(M53,'Таблица Юноши 1'!$L$7:$M$67,2,-1)),IF(E53&lt;=16,VLOOKUP(M53,' Таблица Девушки 1'!$J$8:$K$68,2,-1),VLOOKUP(M53,' Таблица Девушки 1'!$L$8:$M$68,2,-1))))</f>
        <v>60</v>
      </c>
      <c r="O53" s="385">
        <v>36</v>
      </c>
      <c r="P53" s="388">
        <f>IF(ISBLANK(O53),"",VLOOKUP(O53,'Таблица Юноши 1'!$F$7:$G$57,2,-1))</f>
        <v>36</v>
      </c>
      <c r="Q53" s="425">
        <v>221</v>
      </c>
      <c r="R53" s="415">
        <f>IF(ISBLANK(Q53),"",IF(F53="М",IF(E53&lt;=16,VLOOKUP(Q53,'Таблица Юноши 1'!$N$7:$O$68,2,-1),VLOOKUP(Q53,'Таблица Юноши 1'!$P$7:$Q$68,2,-1)),IF(E53&lt;=16,VLOOKUP(Q53,' Таблица Девушки 1'!$N$8:$O$69,2,-1),VLOOKUP(Q53,' Таблица Девушки 1'!$P$8:$Q$69,2,-1))))</f>
        <v>51</v>
      </c>
      <c r="S53" s="385">
        <v>46</v>
      </c>
      <c r="T53" s="388">
        <f>IF(ISBLANK(S53),"",IF(F53="М",IF(E53&lt;=16,VLOOKUP(S53,'Таблица Юноши 1'!$R$7:$S$43,2,-1),VLOOKUP(S53,'Таблица Юноши 1'!$T$7:$U$43,2,-1)),IF(E53&lt;=16,VLOOKUP(S53,' Таблица Девушки 1'!$R$8:$S$48,2,-1),VLOOKUP(S53,' Таблица Девушки 1'!$T$8:$U$48,2,-1))))</f>
        <v>60</v>
      </c>
      <c r="U53" s="356">
        <f t="shared" si="0"/>
        <v>306</v>
      </c>
      <c r="V53" s="471"/>
      <c r="W53" s="759">
        <f>SUM(U53:U59)</f>
        <v>1368</v>
      </c>
      <c r="X53" s="760"/>
      <c r="Y53" s="754"/>
      <c r="Z53" s="764"/>
    </row>
    <row r="54" spans="1:26" x14ac:dyDescent="0.25">
      <c r="A54" s="377">
        <v>51</v>
      </c>
      <c r="B54" s="369" t="str">
        <f t="shared" si="10"/>
        <v>Гродненская область</v>
      </c>
      <c r="C54" s="369" t="s">
        <v>333</v>
      </c>
      <c r="D54" s="462">
        <v>39318</v>
      </c>
      <c r="E54" s="370">
        <f>IF(ISBLANK(D54),"",(DATEDIF(D54,'Условия заполнения'!$A$1:$A$1,"Y")))</f>
        <v>15</v>
      </c>
      <c r="F54" s="389" t="str">
        <f>IF(ISBLANK(F53),"",F53)</f>
        <v>Ж</v>
      </c>
      <c r="G54" s="444">
        <v>5</v>
      </c>
      <c r="H54" s="416">
        <f>IF(ISBLANK(G54),"",IF(F54="М",IF(E54&lt;=16,VLOOKUP(G54,'Таблица Юноши 1'!$B$7:$C$23,2,-1),VLOOKUP(G54,'Таблица Юноши 1'!$D$7:$E$24,2,-1)),IF(E54&lt;=16,VLOOKUP(G54,' Таблица Девушки 1'!$B$8:$C$31,2,-1),VLOOKUP(G54,' Таблица Девушки 1'!$D$8:$E$32,2,-1))))</f>
        <v>44</v>
      </c>
      <c r="I54" s="436">
        <v>3.56</v>
      </c>
      <c r="J54" s="389">
        <f>IF(ISBLANK(I54),"",IF(F54="М",IF(E54&lt;=16,VLOOKUP(I54,'Таблица Юноши 1'!$V$7:$W$67,2,-1),VLOOKUP(I54,'Таблица Юноши 1'!$X$7:$Y$67,2,-1)),IF(E54&lt;=16,VLOOKUP(I54,' Таблица Девушки 1'!$V$8:$W$68,2,-1),VLOOKUP(I54,' Таблица Девушки 1'!$X$8:$Y$68,2,-1))))</f>
        <v>47</v>
      </c>
      <c r="K54" s="359"/>
      <c r="L54" s="416" t="str">
        <f>IF(ISBLANK(K54),"",IF(F54="М",IF(E54&lt;17,VLOOKUP(K54,'Таблица юноши'!#REF!,2,-1),VLOOKUP(K54,'Таблица юноши'!#REF!,2,-1)),IF(E54&lt;17,VLOOKUP(K54,'Таблица девушки'!#REF!,2,-1),VLOOKUP(K54,'Таблица девушки'!#REF!,2,-1))))</f>
        <v/>
      </c>
      <c r="M54" s="517" t="s">
        <v>384</v>
      </c>
      <c r="N54" s="389">
        <v>0</v>
      </c>
      <c r="O54" s="377">
        <v>21</v>
      </c>
      <c r="P54" s="389">
        <f>IF(ISBLANK(O54),"",VLOOKUP(O54,'Таблица Юноши 1'!$F$7:$G$57,2,-1))</f>
        <v>21</v>
      </c>
      <c r="Q54" s="426">
        <v>222</v>
      </c>
      <c r="R54" s="416">
        <f>IF(ISBLANK(Q54),"",IF(F54="М",IF(E54&lt;=16,VLOOKUP(Q54,'Таблица Юноши 1'!$N$7:$O$68,2,-1),VLOOKUP(Q54,'Таблица Юноши 1'!$P$7:$Q$68,2,-1)),IF(E54&lt;=16,VLOOKUP(Q54,' Таблица Девушки 1'!$N$8:$O$69,2,-1),VLOOKUP(Q54,' Таблица Девушки 1'!$P$8:$Q$69,2,-1))))</f>
        <v>54</v>
      </c>
      <c r="S54" s="377">
        <v>18</v>
      </c>
      <c r="T54" s="389">
        <f>IF(ISBLANK(S54),"",IF(F54="М",IF(E54&lt;=16,VLOOKUP(S54,'Таблица Юноши 1'!$R$7:$S$43,2,-1),VLOOKUP(S54,'Таблица Юноши 1'!$T$7:$U$43,2,-1)),IF(E54&lt;=16,VLOOKUP(S54,' Таблица Девушки 1'!$R$8:$S$48,2,-1),VLOOKUP(S54,' Таблица Девушки 1'!$T$8:$U$48,2,-1))))</f>
        <v>24</v>
      </c>
      <c r="U54" s="358">
        <f t="shared" si="0"/>
        <v>190</v>
      </c>
      <c r="V54" s="471"/>
      <c r="W54" s="759"/>
      <c r="X54" s="760"/>
      <c r="Y54" s="754"/>
      <c r="Z54" s="764"/>
    </row>
    <row r="55" spans="1:26" x14ac:dyDescent="0.25">
      <c r="A55" s="377">
        <v>52</v>
      </c>
      <c r="B55" s="372" t="str">
        <f t="shared" si="10"/>
        <v>Гродненская область</v>
      </c>
      <c r="C55" s="369" t="s">
        <v>334</v>
      </c>
      <c r="D55" s="462">
        <v>38829</v>
      </c>
      <c r="E55" s="370">
        <f>IF(ISBLANK(D55),"",(DATEDIF(D55,'Условия заполнения'!$A$1:$A$1,"Y")))</f>
        <v>17</v>
      </c>
      <c r="F55" s="389" t="str">
        <f>IF(ISBLANK(F54),"",F54)</f>
        <v>Ж</v>
      </c>
      <c r="G55" s="444">
        <v>4.9000000000000004</v>
      </c>
      <c r="H55" s="416">
        <f>IF(ISBLANK(G55),"",IF(F55="М",IF(E55&lt;=16,VLOOKUP(G55,'Таблица Юноши 1'!$B$7:$C$23,2,-1),VLOOKUP(G55,'Таблица Юноши 1'!$D$7:$E$24,2,-1)),IF(E55&lt;=16,VLOOKUP(G55,' Таблица Девушки 1'!$B$8:$C$31,2,-1),VLOOKUP(G55,' Таблица Девушки 1'!$D$8:$E$32,2,-1))))</f>
        <v>44</v>
      </c>
      <c r="I55" s="436">
        <v>8.2200000000000006</v>
      </c>
      <c r="J55" s="389">
        <f>IF(ISBLANK(I55),"",IF(F55="М",IF(E55&lt;=16,VLOOKUP(I55,'Таблица Юноши 1'!$V$7:$W$67,2,-1),VLOOKUP(I55,'Таблица Юноши 1'!$X$7:$Y$67,2,-1)),IF(E55&lt;=16,VLOOKUP(I55,' Таблица Девушки 1'!$V$8:$W$68,2,-1),VLOOKUP(I55,' Таблица Девушки 1'!$X$8:$Y$68,2,-1))))</f>
        <v>45</v>
      </c>
      <c r="K55" s="359"/>
      <c r="L55" s="416"/>
      <c r="M55" s="517" t="s">
        <v>384</v>
      </c>
      <c r="N55" s="389">
        <v>0</v>
      </c>
      <c r="O55" s="377">
        <v>35</v>
      </c>
      <c r="P55" s="389">
        <f>IF(ISBLANK(O55),"",VLOOKUP(O55,'Таблица Юноши 1'!$F$7:$G$57,2,-1))</f>
        <v>35</v>
      </c>
      <c r="Q55" s="426">
        <v>230</v>
      </c>
      <c r="R55" s="416">
        <f>IF(ISBLANK(Q55),"",IF(F55="М",IF(E55&lt;=16,VLOOKUP(Q55,'Таблица Юноши 1'!$N$7:$O$68,2,-1),VLOOKUP(Q55,'Таблица Юноши 1'!$P$7:$Q$68,2,-1)),IF(E55&lt;=16,VLOOKUP(Q55,' Таблица Девушки 1'!$N$8:$O$69,2,-1),VLOOKUP(Q55,' Таблица Девушки 1'!$P$8:$Q$69,2,-1))))</f>
        <v>60</v>
      </c>
      <c r="S55" s="377">
        <v>18</v>
      </c>
      <c r="T55" s="389">
        <f>IF(ISBLANK(S55),"",IF(F55="М",IF(E55&lt;=16,VLOOKUP(S55,'Таблица Юноши 1'!$R$7:$S$43,2,-1),VLOOKUP(S55,'Таблица Юноши 1'!$T$7:$U$43,2,-1)),IF(E55&lt;=16,VLOOKUP(S55,' Таблица Девушки 1'!$R$8:$S$48,2,-1),VLOOKUP(S55,' Таблица Девушки 1'!$T$8:$U$48,2,-1))))</f>
        <v>23</v>
      </c>
      <c r="U55" s="358">
        <f t="shared" si="0"/>
        <v>207</v>
      </c>
      <c r="V55" s="471"/>
      <c r="W55" s="759"/>
      <c r="X55" s="760"/>
      <c r="Y55" s="754"/>
      <c r="Z55" s="764"/>
    </row>
    <row r="56" spans="1:26" ht="18.75" customHeight="1" x14ac:dyDescent="0.25">
      <c r="A56" s="377">
        <v>53</v>
      </c>
      <c r="B56" s="372" t="str">
        <f t="shared" si="10"/>
        <v>Гродненская область</v>
      </c>
      <c r="C56" s="369" t="s">
        <v>335</v>
      </c>
      <c r="D56" s="462">
        <v>38623</v>
      </c>
      <c r="E56" s="370">
        <f>IF(ISBLANK(D56),"",(DATEDIF(D56,'Условия заполнения'!$A$1:$A$1,"Y")))</f>
        <v>17</v>
      </c>
      <c r="F56" s="389" t="str">
        <f>IF(ISBLANK(F54),"",F54)</f>
        <v>Ж</v>
      </c>
      <c r="G56" s="444">
        <v>4.5999999999999996</v>
      </c>
      <c r="H56" s="416">
        <f>IF(ISBLANK(G56),"",IF(F56="М",IF(E56&lt;=16,VLOOKUP(G56,'Таблица Юноши 1'!$B$7:$C$23,2,-1),VLOOKUP(G56,'Таблица Юноши 1'!$D$7:$E$24,2,-1)),IF(E56&lt;=16,VLOOKUP(G56,' Таблица Девушки 1'!$B$8:$C$31,2,-1),VLOOKUP(G56,' Таблица Девушки 1'!$D$8:$E$32,2,-1))))</f>
        <v>50</v>
      </c>
      <c r="I56" s="436">
        <v>9.1199999999999992</v>
      </c>
      <c r="J56" s="389">
        <f>IF(ISBLANK(I56),"",IF(F56="М",IF(E56&lt;=16,VLOOKUP(I56,'Таблица Юноши 1'!$V$7:$W$67,2,-1),VLOOKUP(I56,'Таблица Юноши 1'!$X$7:$Y$67,2,-1)),IF(E56&lt;=16,VLOOKUP(I56,' Таблица Девушки 1'!$V$8:$W$68,2,-1),VLOOKUP(I56,' Таблица Девушки 1'!$X$8:$Y$68,2,-1))))</f>
        <v>35</v>
      </c>
      <c r="K56" s="359"/>
      <c r="L56" s="416" t="str">
        <f>IF(ISBLANK(K56),"",IF(F56="М",IF(E56&lt;17,VLOOKUP(K56,'Таблица юноши'!#REF!,2,-1),VLOOKUP(K56,'Таблица юноши'!#REF!,2,-1)),IF(E56&lt;17,VLOOKUP(K56,'Таблица девушки'!#REF!,2,-1),VLOOKUP(K56,'Таблица девушки'!#REF!,2,-1))))</f>
        <v/>
      </c>
      <c r="M56" s="517" t="s">
        <v>393</v>
      </c>
      <c r="N56" s="389">
        <f>IF(ISBLANK(M56),"",IF(F56="М",IF(E56&lt;=16,VLOOKUP(M56,'Таблица Юноши 1'!$J$7:$K$67,2,-1),VLOOKUP(M56,'Таблица Юноши 1'!$L$7:$M$67,2,-1)),IF(E56&lt;=16,VLOOKUP(M56,' Таблица Девушки 1'!$J$8:$K$68,2,-1),VLOOKUP(M56,' Таблица Девушки 1'!$L$8:$M$68,2,-1))))</f>
        <v>39</v>
      </c>
      <c r="O56" s="377">
        <v>29</v>
      </c>
      <c r="P56" s="389">
        <f>IF(ISBLANK(O56),"",VLOOKUP(O56,'Таблица Юноши 1'!$F$7:$G$57,2,-1))</f>
        <v>29</v>
      </c>
      <c r="Q56" s="426">
        <v>216</v>
      </c>
      <c r="R56" s="416">
        <f>IF(ISBLANK(Q56),"",IF(F56="М",IF(E56&lt;=16,VLOOKUP(Q56,'Таблица Юноши 1'!$N$7:$O$68,2,-1),VLOOKUP(Q56,'Таблица Юноши 1'!$P$7:$Q$68,2,-1)),IF(E56&lt;=16,VLOOKUP(Q56,' Таблица Девушки 1'!$N$8:$O$69,2,-1),VLOOKUP(Q56,' Таблица Девушки 1'!$P$8:$Q$69,2,-1))))</f>
        <v>46</v>
      </c>
      <c r="S56" s="377">
        <v>24</v>
      </c>
      <c r="T56" s="389">
        <f>IF(ISBLANK(S56),"",IF(F56="М",IF(E56&lt;=16,VLOOKUP(S56,'Таблица Юноши 1'!$R$7:$S$43,2,-1),VLOOKUP(S56,'Таблица Юноши 1'!$T$7:$U$43,2,-1)),IF(E56&lt;=16,VLOOKUP(S56,' Таблица Девушки 1'!$R$8:$S$48,2,-1),VLOOKUP(S56,' Таблица Девушки 1'!$T$8:$U$48,2,-1))))</f>
        <v>33</v>
      </c>
      <c r="U56" s="358">
        <f t="shared" si="0"/>
        <v>232</v>
      </c>
      <c r="V56" s="471"/>
      <c r="W56" s="759"/>
      <c r="X56" s="760"/>
      <c r="Y56" s="754"/>
      <c r="Z56" s="764"/>
    </row>
    <row r="57" spans="1:26" x14ac:dyDescent="0.25">
      <c r="A57" s="377">
        <v>54</v>
      </c>
      <c r="B57" s="372" t="str">
        <f t="shared" si="10"/>
        <v>Гродненская область</v>
      </c>
      <c r="C57" s="369" t="s">
        <v>336</v>
      </c>
      <c r="D57" s="462">
        <v>38296</v>
      </c>
      <c r="E57" s="370">
        <f>IF(ISBLANK(D57),"",(DATEDIF(D57,'Условия заполнения'!$A$1:$A$1,"Y")))</f>
        <v>18</v>
      </c>
      <c r="F57" s="389" t="str">
        <f>IF(ISBLANK(F56),"",F56)</f>
        <v>Ж</v>
      </c>
      <c r="G57" s="444">
        <v>4.9000000000000004</v>
      </c>
      <c r="H57" s="416">
        <f>IF(ISBLANK(G57),"",IF(F57="М",IF(E57&lt;=16,VLOOKUP(G57,'Таблица Юноши 1'!$B$7:$C$23,2,-1),VLOOKUP(G57,'Таблица Юноши 1'!$D$7:$E$24,2,-1)),IF(E57&lt;=16,VLOOKUP(G57,' Таблица Девушки 1'!$B$8:$C$31,2,-1),VLOOKUP(G57,' Таблица Девушки 1'!$D$8:$E$32,2,-1))))</f>
        <v>44</v>
      </c>
      <c r="I57" s="436">
        <v>9.4</v>
      </c>
      <c r="J57" s="389">
        <f>IF(ISBLANK(I57),"",IF(F57="М",IF(E57&lt;=16,VLOOKUP(I57,'Таблица Юноши 1'!$V$7:$W$67,2,-1),VLOOKUP(I57,'Таблица Юноши 1'!$X$7:$Y$67,2,-1)),IF(E57&lt;=16,VLOOKUP(I57,' Таблица Девушки 1'!$V$8:$W$68,2,-1),VLOOKUP(I57,' Таблица Девушки 1'!$X$8:$Y$68,2,-1))))</f>
        <v>30</v>
      </c>
      <c r="K57" s="359"/>
      <c r="L57" s="416" t="str">
        <f>IF(ISBLANK(K57),"",IF(F57="М",IF(E57&lt;17,VLOOKUP(K57,'Таблица юноши'!#REF!,2,-1),VLOOKUP(K57,'Таблица юноши'!#REF!,2,-1)),IF(E57&lt;17,VLOOKUP(K57,'Таблица девушки'!#REF!,2,-1),VLOOKUP(K57,'Таблица девушки'!#REF!,2,-1))))</f>
        <v/>
      </c>
      <c r="M57" s="517" t="s">
        <v>394</v>
      </c>
      <c r="N57" s="389">
        <f>IF(ISBLANK(M57),"",IF(F57="М",IF(E57&lt;=16,VLOOKUP(M57,'Таблица Юноши 1'!$J$7:$K$67,2,-1),VLOOKUP(M57,'Таблица Юноши 1'!$L$7:$M$67,2,-1)),IF(E57&lt;=16,VLOOKUP(M57,' Таблица Девушки 1'!$J$8:$K$68,2,-1),VLOOKUP(M57,' Таблица Девушки 1'!$L$8:$M$68,2,-1))))</f>
        <v>38</v>
      </c>
      <c r="O57" s="377">
        <v>38</v>
      </c>
      <c r="P57" s="389">
        <f>IF(ISBLANK(O57),"",VLOOKUP(O57,'Таблица Юноши 1'!$F$7:$G$57,2,-1))</f>
        <v>38</v>
      </c>
      <c r="Q57" s="426">
        <v>199</v>
      </c>
      <c r="R57" s="416">
        <f>IF(ISBLANK(Q57),"",IF(F57="М",IF(E57&lt;=16,VLOOKUP(Q57,'Таблица Юноши 1'!$N$7:$O$68,2,-1),VLOOKUP(Q57,'Таблица Юноши 1'!$P$7:$Q$68,2,-1)),IF(E57&lt;=16,VLOOKUP(Q57,' Таблица Девушки 1'!$N$8:$O$69,2,-1),VLOOKUP(Q57,' Таблица Девушки 1'!$P$8:$Q$69,2,-1))))</f>
        <v>29</v>
      </c>
      <c r="S57" s="377">
        <v>18</v>
      </c>
      <c r="T57" s="389">
        <f>IF(ISBLANK(S57),"",IF(F57="М",IF(E57&lt;=16,VLOOKUP(S57,'Таблица Юноши 1'!$R$7:$S$43,2,-1),VLOOKUP(S57,'Таблица Юноши 1'!$T$7:$U$43,2,-1)),IF(E57&lt;=16,VLOOKUP(S57,' Таблица Девушки 1'!$R$8:$S$48,2,-1),VLOOKUP(S57,' Таблица Девушки 1'!$T$8:$U$48,2,-1))))</f>
        <v>23</v>
      </c>
      <c r="U57" s="358">
        <f t="shared" si="0"/>
        <v>202</v>
      </c>
      <c r="V57" s="471"/>
      <c r="W57" s="759"/>
      <c r="X57" s="760"/>
      <c r="Y57" s="754"/>
      <c r="Z57" s="764"/>
    </row>
    <row r="58" spans="1:26" ht="19.5" thickBot="1" x14ac:dyDescent="0.3">
      <c r="A58" s="377">
        <v>55</v>
      </c>
      <c r="B58" s="372" t="str">
        <f t="shared" si="10"/>
        <v>Гродненская область</v>
      </c>
      <c r="C58" s="369" t="s">
        <v>337</v>
      </c>
      <c r="D58" s="462">
        <v>38898</v>
      </c>
      <c r="E58" s="370">
        <f>IF(ISBLANK(D58),"",(DATEDIF(D58,'Условия заполнения'!$A$1:$A$1,"Y")))</f>
        <v>16</v>
      </c>
      <c r="F58" s="389" t="str">
        <f>IF(ISBLANK(F57),"",F57)</f>
        <v>Ж</v>
      </c>
      <c r="G58" s="444">
        <v>4.7</v>
      </c>
      <c r="H58" s="416">
        <f>IF(ISBLANK(G58),"",IF(F58="М",IF(E58&lt;=16,VLOOKUP(G58,'Таблица Юноши 1'!$B$7:$C$23,2,-1),VLOOKUP(G58,'Таблица Юноши 1'!$D$7:$E$24,2,-1)),IF(E58&lt;=16,VLOOKUP(G58,' Таблица Девушки 1'!$B$8:$C$31,2,-1),VLOOKUP(G58,' Таблица Девушки 1'!$D$8:$E$32,2,-1))))</f>
        <v>50</v>
      </c>
      <c r="I58" s="436">
        <v>4.01</v>
      </c>
      <c r="J58" s="389">
        <f>IF(ISBLANK(I58),"",IF(F58="М",IF(E58&lt;=16,VLOOKUP(I58,'Таблица Юноши 1'!$V$7:$W$67,2,-1),VLOOKUP(I58,'Таблица Юноши 1'!$X$7:$Y$67,2,-1)),IF(E58&lt;=16,VLOOKUP(I58,' Таблица Девушки 1'!$V$8:$W$68,2,-1),VLOOKUP(I58,' Таблица Девушки 1'!$X$8:$Y$68,2,-1))))</f>
        <v>44</v>
      </c>
      <c r="K58" s="359"/>
      <c r="L58" s="416" t="str">
        <f>IF(ISBLANK(K58),"",IF(F58="М",IF(E58&lt;17,VLOOKUP(K58,'Таблица юноши'!#REF!,2,-1),VLOOKUP(K58,'Таблица юноши'!#REF!,2,-1)),IF(E58&lt;17,VLOOKUP(K58,'Таблица девушки'!#REF!,2,-1),VLOOKUP(K58,'Таблица девушки'!#REF!,2,-1))))</f>
        <v/>
      </c>
      <c r="M58" s="517" t="s">
        <v>395</v>
      </c>
      <c r="N58" s="389">
        <f>IF(ISBLANK(M58),"",IF(F58="М",IF(E58&lt;=16,VLOOKUP(M58,'Таблица Юноши 1'!$J$7:$K$67,2,-1),VLOOKUP(M58,'Таблица Юноши 1'!$L$7:$M$67,2,-1)),IF(E58&lt;=16,VLOOKUP(M58,' Таблица Девушки 1'!$J$8:$K$68,2,-1),VLOOKUP(M58,' Таблица Девушки 1'!$L$8:$M$68,2,-1))))</f>
        <v>29</v>
      </c>
      <c r="O58" s="377">
        <v>37</v>
      </c>
      <c r="P58" s="389">
        <f>IF(ISBLANK(O58),"",VLOOKUP(O58,'Таблица Юноши 1'!$F$7:$G$57,2,-1))</f>
        <v>37</v>
      </c>
      <c r="Q58" s="426">
        <v>227</v>
      </c>
      <c r="R58" s="416">
        <f>IF(ISBLANK(Q58),"",IF(F58="М",IF(E58&lt;=16,VLOOKUP(Q58,'Таблица Юноши 1'!$N$7:$O$68,2,-1),VLOOKUP(Q58,'Таблица Юноши 1'!$P$7:$Q$68,2,-1)),IF(E58&lt;=16,VLOOKUP(Q58,' Таблица Девушки 1'!$N$8:$O$69,2,-1),VLOOKUP(Q58,' Таблица Девушки 1'!$P$8:$Q$69,2,-1))))</f>
        <v>59</v>
      </c>
      <c r="S58" s="377">
        <v>12</v>
      </c>
      <c r="T58" s="389">
        <f>IF(ISBLANK(S58),"",IF(F58="М",IF(E58&lt;=16,VLOOKUP(S58,'Таблица Юноши 1'!$R$7:$S$43,2,-1),VLOOKUP(S58,'Таблица Юноши 1'!$T$7:$U$43,2,-1)),IF(E58&lt;=16,VLOOKUP(S58,' Таблица Девушки 1'!$R$8:$S$48,2,-1),VLOOKUP(S58,' Таблица Девушки 1'!$T$8:$U$48,2,-1))))</f>
        <v>12</v>
      </c>
      <c r="U58" s="358">
        <f t="shared" si="0"/>
        <v>231</v>
      </c>
      <c r="V58" s="471"/>
      <c r="W58" s="759"/>
      <c r="X58" s="760"/>
      <c r="Y58" s="754"/>
      <c r="Z58" s="764"/>
    </row>
    <row r="59" spans="1:26" ht="19.5" hidden="1" thickBot="1" x14ac:dyDescent="0.3">
      <c r="A59" s="378">
        <v>56</v>
      </c>
      <c r="B59" s="379" t="str">
        <f t="shared" si="10"/>
        <v>Гродненская область</v>
      </c>
      <c r="C59" s="381"/>
      <c r="D59" s="463"/>
      <c r="E59" s="380" t="str">
        <f>IF(ISBLANK(D59),"",(DATEDIF(D59,'Условия заполнения'!$A$1:$A$1,"Y")))</f>
        <v/>
      </c>
      <c r="F59" s="390" t="str">
        <f>IF(ISBLANK(F58),"",F58)</f>
        <v>Ж</v>
      </c>
      <c r="G59" s="445"/>
      <c r="H59" s="417" t="str">
        <f>IF(ISBLANK(G59),"",IF(F59="М",IF(E59&lt;=16,VLOOKUP(G59,'Таблица Юноши 1'!$B$7:$C$23,2,-1),VLOOKUP(G59,'Таблица Юноши 1'!$D$7:$E$24,2,-1)),IF(E59&lt;=16,VLOOKUP(G59,' Таблица Девушки 1'!$B$8:$C$31,2,-1),VLOOKUP(G59,' Таблица Девушки 1'!$D$8:$E$32,2,-1))))</f>
        <v/>
      </c>
      <c r="I59" s="437"/>
      <c r="J59" s="390" t="str">
        <f>IF(ISBLANK(I59),"",IF(F59="М",IF(E59&lt;=16,VLOOKUP(I59,'Таблица Юноши 1'!$V$7:$W$67,2,-1),VLOOKUP(I59,'Таблица Юноши 1'!$X$7:$Y$67,2,-1)),IF(E59&lt;=16,VLOOKUP(I59,' Таблица Девушки 1'!$V$8:$W$68,2,-1),VLOOKUP(I59,' Таблица Девушки 1'!$X$8:$Y$68,2,-1))))</f>
        <v/>
      </c>
      <c r="K59" s="364"/>
      <c r="L59" s="417" t="str">
        <f>IF(ISBLANK(K59),"",IF(F59="М",IF(E59&lt;17,VLOOKUP(K59,'Таблица юноши'!#REF!,2,-1),VLOOKUP(K59,'Таблица юноши'!#REF!,2,-1)),IF(E59&lt;17,VLOOKUP(K59,'Таблица девушки'!#REF!,2,-1),VLOOKUP(K59,'Таблица девушки'!#REF!,2,-1))))</f>
        <v/>
      </c>
      <c r="M59" s="518"/>
      <c r="N59" s="390" t="str">
        <f>IF(ISBLANK(M59),"",IF(F59="М",IF(E59&lt;=16,VLOOKUP(M59,'Таблица Юноши 1'!$J$7:$K$67,2,-1),VLOOKUP(M59,'Таблица Юноши 1'!$L$7:$M$67,2,-1)),IF(E59&lt;=16,VLOOKUP(M59,' Таблица Девушки 1'!$J$8:$K$68,2,-1),VLOOKUP(M59,' Таблица Девушки 1'!$L$8:$M$68,2,-1))))</f>
        <v/>
      </c>
      <c r="O59" s="378"/>
      <c r="P59" s="390" t="str">
        <f>IF(ISBLANK(O59),"",VLOOKUP(O59,'Таблица Юноши 1'!$F$7:$G$57,2,-1))</f>
        <v/>
      </c>
      <c r="Q59" s="427"/>
      <c r="R59" s="417" t="str">
        <f>IF(ISBLANK(Q59),"",IF(F59="М",IF(E59&lt;=16,VLOOKUP(Q59,'Таблица Юноши 1'!$N$7:$O$68,2,-1),VLOOKUP(Q59,'Таблица Юноши 1'!$P$7:$Q$68,2,-1)),IF(E59&lt;=16,VLOOKUP(Q59,' Таблица Девушки 1'!$N$8:$O$69,2,-1),VLOOKUP(Q59,' Таблица Девушки 1'!$P$8:$Q$69,2,-1))))</f>
        <v/>
      </c>
      <c r="S59" s="378"/>
      <c r="T59" s="390" t="str">
        <f>IF(ISBLANK(S59),"",IF(F59="М",IF(E59&lt;=16,VLOOKUP(S59,'Таблица Юноши 1'!$R$7:$S$43,2,-1),VLOOKUP(S59,'Таблица Юноши 1'!$T$7:$U$43,2,-1)),IF(E59&lt;=16,VLOOKUP(S59,' Таблица Девушки 1'!$R$8:$S$48,2,-1),VLOOKUP(S59,' Таблица Девушки 1'!$T$8:$U$48,2,-1))))</f>
        <v/>
      </c>
      <c r="U59" s="361">
        <f t="shared" si="0"/>
        <v>0</v>
      </c>
      <c r="V59" s="472"/>
      <c r="W59" s="768"/>
      <c r="X59" s="769"/>
      <c r="Y59" s="755"/>
      <c r="Z59" s="765"/>
    </row>
    <row r="60" spans="1:26" x14ac:dyDescent="0.25">
      <c r="A60" s="373">
        <v>57</v>
      </c>
      <c r="B60" s="374" t="s">
        <v>214</v>
      </c>
      <c r="C60" s="374" t="s">
        <v>290</v>
      </c>
      <c r="D60" s="457">
        <v>38863</v>
      </c>
      <c r="E60" s="375">
        <f>IF(ISBLANK(D60),"",(DATEDIF(D60,'Условия заполнения'!$A$1:$A$1,"Y")))</f>
        <v>16</v>
      </c>
      <c r="F60" s="400" t="s">
        <v>24</v>
      </c>
      <c r="G60" s="440">
        <v>4</v>
      </c>
      <c r="H60" s="412">
        <f>IF(ISBLANK(G60),"",IF(F60="М",IF(E60&lt;=16,VLOOKUP(G60,'Таблица Юноши 1'!$B$7:$C$23,2,-1),VLOOKUP(G60,'Таблица Юноши 1'!$D$7:$E$24,2,-1)),IF(E60&lt;=16,VLOOKUP(G60,' Таблица Девушки 1'!$B$8:$C$31,2,-1),VLOOKUP(G60,' Таблица Девушки 1'!$D$8:$E$32,2,-1))))</f>
        <v>60</v>
      </c>
      <c r="I60" s="432">
        <v>7.52</v>
      </c>
      <c r="J60" s="400">
        <f>IF(ISBLANK(I60),"",IF(F60="М",IF(E60&lt;=16,VLOOKUP(I60,'Таблица Юноши 1'!$V$7:$W$67,2,-1),VLOOKUP(I60,'Таблица Юноши 1'!$X$7:$Y$67,2,-1)),IF(E60&lt;=16,VLOOKUP(I60,' Таблица Девушки 1'!$V$8:$W$68,2,-1),VLOOKUP(I60,' Таблица Девушки 1'!$X$8:$Y$68,2,-1))))</f>
        <v>34</v>
      </c>
      <c r="K60" s="352"/>
      <c r="L60" s="412" t="str">
        <f>IF(ISBLANK(K60),"",IF(F60="М",IF(E60&lt;17,VLOOKUP(K60,'Таблица юноши'!#REF!,2,-1),VLOOKUP(K60,'Таблица юноши'!#REF!,2,-1)),IF(E60&lt;17,VLOOKUP(K60,'Таблица девушки'!#REF!,2,-1),VLOOKUP(K60,'Таблица девушки'!#REF!,2,-1))))</f>
        <v/>
      </c>
      <c r="M60" s="513" t="s">
        <v>413</v>
      </c>
      <c r="N60" s="400">
        <f>IF(ISBLANK(M60),"",IF(F60="М",IF(E60&lt;=16,VLOOKUP(M60,'Таблица Юноши 1'!$J$7:$K$67,2,-1),VLOOKUP(M60,'Таблица Юноши 1'!$L$7:$M$67,2,-1)),IF(E60&lt;=16,VLOOKUP(M60,' Таблица Девушки 1'!$J$8:$K$68,2,-1),VLOOKUP(M60,' Таблица Девушки 1'!$L$8:$M$68,2,-1))))</f>
        <v>57</v>
      </c>
      <c r="O60" s="373">
        <v>34</v>
      </c>
      <c r="P60" s="400">
        <f>IF(ISBLANK(O60),"",VLOOKUP(O60,'Таблица Юноши 1'!$F$7:$G$57,2,-1))</f>
        <v>34</v>
      </c>
      <c r="Q60" s="428">
        <v>276</v>
      </c>
      <c r="R60" s="412">
        <f>IF(ISBLANK(Q60),"",IF(F60="М",IF(E60&lt;=16,VLOOKUP(Q60,'Таблица Юноши 1'!$N$7:$O$68,2,-1),VLOOKUP(Q60,'Таблица Юноши 1'!$P$7:$Q$68,2,-1)),IF(E60&lt;=16,VLOOKUP(Q60,' Таблица Девушки 1'!$N$8:$O$69,2,-1),VLOOKUP(Q60,' Таблица Девушки 1'!$P$8:$Q$69,2,-1))))</f>
        <v>58</v>
      </c>
      <c r="S60" s="373">
        <v>18</v>
      </c>
      <c r="T60" s="400">
        <f>IF(ISBLANK(S60),"",IF(F60="М",IF(E60&lt;=16,VLOOKUP(S60,'Таблица Юноши 1'!$R$7:$S$43,2,-1),VLOOKUP(S60,'Таблица Юноши 1'!$T$7:$U$43,2,-1)),IF(E60&lt;=16,VLOOKUP(S60,' Таблица Девушки 1'!$R$8:$S$48,2,-1),VLOOKUP(S60,' Таблица Девушки 1'!$T$8:$U$48,2,-1))))</f>
        <v>26</v>
      </c>
      <c r="U60" s="373">
        <f t="shared" si="0"/>
        <v>269</v>
      </c>
      <c r="V60" s="468">
        <f>'Юноши '!W31</f>
        <v>7</v>
      </c>
      <c r="W60" s="761">
        <f>SUM(U60:U66)</f>
        <v>1444</v>
      </c>
      <c r="X60" s="762"/>
      <c r="Y60" s="753">
        <f>SUM(U60:U73)</f>
        <v>2676</v>
      </c>
      <c r="Z60" s="763">
        <f t="shared" ref="Z60" si="11">IFERROR(_xlfn.RANK.EQ(Y60,$Y$4:$Y$101,0),"")</f>
        <v>7</v>
      </c>
    </row>
    <row r="61" spans="1:26" x14ac:dyDescent="0.25">
      <c r="A61" s="376">
        <v>58</v>
      </c>
      <c r="B61" s="371" t="str">
        <f>B60</f>
        <v>Могилевская Область</v>
      </c>
      <c r="C61" s="367" t="s">
        <v>291</v>
      </c>
      <c r="D61" s="458">
        <v>39245</v>
      </c>
      <c r="E61" s="368">
        <f>IF(ISBLANK(D61),"",(DATEDIF(D61,'Условия заполнения'!$A$1:$A$1,"Y")))</f>
        <v>15</v>
      </c>
      <c r="F61" s="401" t="str">
        <f>IF(ISBLANK(F60),"",F60)</f>
        <v>М</v>
      </c>
      <c r="G61" s="441">
        <v>4.0999999999999996</v>
      </c>
      <c r="H61" s="413">
        <f>IF(ISBLANK(G61),"",IF(F61="М",IF(E61&lt;=16,VLOOKUP(G61,'Таблица Юноши 1'!$B$7:$C$23,2,-1),VLOOKUP(G61,'Таблица Юноши 1'!$D$7:$E$24,2,-1)),IF(E61&lt;=16,VLOOKUP(G61,' Таблица Девушки 1'!$B$8:$C$31,2,-1),VLOOKUP(G61,' Таблица Девушки 1'!$D$8:$E$32,2,-1))))</f>
        <v>57</v>
      </c>
      <c r="I61" s="433">
        <v>6.45</v>
      </c>
      <c r="J61" s="401">
        <f>IF(ISBLANK(I61),"",IF(F61="М",IF(E61&lt;=16,VLOOKUP(I61,'Таблица Юноши 1'!$V$7:$W$67,2,-1),VLOOKUP(I61,'Таблица Юноши 1'!$X$7:$Y$67,2,-1)),IF(E61&lt;=16,VLOOKUP(I61,' Таблица Девушки 1'!$V$8:$W$68,2,-1),VLOOKUP(I61,' Таблица Девушки 1'!$X$8:$Y$68,2,-1))))</f>
        <v>60</v>
      </c>
      <c r="K61" s="354"/>
      <c r="L61" s="413" t="str">
        <f>IF(ISBLANK(K61),"",IF(F61="М",IF(E61&lt;17,VLOOKUP(K61,'Таблица юноши'!#REF!,2,-1),VLOOKUP(K61,'Таблица юноши'!#REF!,2,-1)),IF(E61&lt;17,VLOOKUP(K61,'Таблица девушки'!#REF!,2,-1),VLOOKUP(K61,'Таблица девушки'!#REF!,2,-1))))</f>
        <v/>
      </c>
      <c r="M61" s="514" t="s">
        <v>414</v>
      </c>
      <c r="N61" s="401">
        <f>IF(ISBLANK(M61),"",IF(F61="М",IF(E61&lt;=16,VLOOKUP(M61,'Таблица Юноши 1'!$J$7:$K$67,2,-1),VLOOKUP(M61,'Таблица Юноши 1'!$L$7:$M$67,2,-1)),IF(E61&lt;=16,VLOOKUP(M61,' Таблица Девушки 1'!$J$8:$K$68,2,-1),VLOOKUP(M61,' Таблица Девушки 1'!$L$8:$M$68,2,-1))))</f>
        <v>43</v>
      </c>
      <c r="O61" s="376">
        <v>19</v>
      </c>
      <c r="P61" s="401">
        <f>IF(ISBLANK(O61),"",VLOOKUP(O61,'Таблица Юноши 1'!$F$7:$G$57,2,-1))</f>
        <v>19</v>
      </c>
      <c r="Q61" s="423">
        <v>272</v>
      </c>
      <c r="R61" s="413">
        <f>IF(ISBLANK(Q61),"",IF(F61="М",IF(E61&lt;=16,VLOOKUP(Q61,'Таблица Юноши 1'!$N$7:$O$68,2,-1),VLOOKUP(Q61,'Таблица Юноши 1'!$P$7:$Q$68,2,-1)),IF(E61&lt;=16,VLOOKUP(Q61,' Таблица Девушки 1'!$N$8:$O$69,2,-1),VLOOKUP(Q61,' Таблица Девушки 1'!$P$8:$Q$69,2,-1))))</f>
        <v>54</v>
      </c>
      <c r="S61" s="376">
        <v>21</v>
      </c>
      <c r="T61" s="401">
        <f>IF(ISBLANK(S61),"",IF(F61="М",IF(E61&lt;=16,VLOOKUP(S61,'Таблица Юноши 1'!$R$7:$S$43,2,-1),VLOOKUP(S61,'Таблица Юноши 1'!$T$7:$U$43,2,-1)),IF(E61&lt;=16,VLOOKUP(S61,' Таблица Девушки 1'!$R$8:$S$48,2,-1),VLOOKUP(S61,' Таблица Девушки 1'!$T$8:$U$48,2,-1))))</f>
        <v>32</v>
      </c>
      <c r="U61" s="376">
        <f t="shared" si="0"/>
        <v>265</v>
      </c>
      <c r="V61" s="469">
        <f>'Юноши '!W32</f>
        <v>10</v>
      </c>
      <c r="W61" s="759"/>
      <c r="X61" s="760"/>
      <c r="Y61" s="754"/>
      <c r="Z61" s="764"/>
    </row>
    <row r="62" spans="1:26" x14ac:dyDescent="0.25">
      <c r="A62" s="376">
        <v>59</v>
      </c>
      <c r="B62" s="371" t="str">
        <f t="shared" ref="B62:B73" si="12">B61</f>
        <v>Могилевская Область</v>
      </c>
      <c r="C62" s="367" t="s">
        <v>292</v>
      </c>
      <c r="D62" s="458">
        <v>39195</v>
      </c>
      <c r="E62" s="368">
        <f>IF(ISBLANK(D62),"",(DATEDIF(D62,'Условия заполнения'!$A$1:$A$1,"Y")))</f>
        <v>16</v>
      </c>
      <c r="F62" s="401" t="str">
        <f>IF(ISBLANK(F61),"",F61)</f>
        <v>М</v>
      </c>
      <c r="G62" s="441">
        <v>4.5</v>
      </c>
      <c r="H62" s="413">
        <f>IF(ISBLANK(G62),"",IF(F62="М",IF(E62&lt;=16,VLOOKUP(G62,'Таблица Юноши 1'!$B$7:$C$23,2,-1),VLOOKUP(G62,'Таблица Юноши 1'!$D$7:$E$24,2,-1)),IF(E62&lt;=16,VLOOKUP(G62,' Таблица Девушки 1'!$B$8:$C$31,2,-1),VLOOKUP(G62,' Таблица Девушки 1'!$D$8:$E$32,2,-1))))</f>
        <v>42</v>
      </c>
      <c r="I62" s="433">
        <v>6.55</v>
      </c>
      <c r="J62" s="401">
        <f>IF(ISBLANK(I62),"",IF(F62="М",IF(E62&lt;=16,VLOOKUP(I62,'Таблица Юноши 1'!$V$7:$W$67,2,-1),VLOOKUP(I62,'Таблица Юноши 1'!$X$7:$Y$67,2,-1)),IF(E62&lt;=16,VLOOKUP(I62,' Таблица Девушки 1'!$V$8:$W$68,2,-1),VLOOKUP(I62,' Таблица Девушки 1'!$X$8:$Y$68,2,-1))))</f>
        <v>60</v>
      </c>
      <c r="K62" s="354"/>
      <c r="L62" s="413"/>
      <c r="M62" s="514" t="s">
        <v>415</v>
      </c>
      <c r="N62" s="401">
        <f>IF(ISBLANK(M62),"",IF(F62="М",IF(E62&lt;=16,VLOOKUP(M62,'Таблица Юноши 1'!$J$7:$K$67,2,-1),VLOOKUP(M62,'Таблица Юноши 1'!$L$7:$M$67,2,-1)),IF(E62&lt;=16,VLOOKUP(M62,' Таблица Девушки 1'!$J$8:$K$68,2,-1),VLOOKUP(M62,' Таблица Девушки 1'!$L$8:$M$68,2,-1))))</f>
        <v>44</v>
      </c>
      <c r="O62" s="376">
        <v>24</v>
      </c>
      <c r="P62" s="401">
        <f>IF(ISBLANK(O62),"",VLOOKUP(O62,'Таблица Юноши 1'!$F$7:$G$57,2,-1))</f>
        <v>24</v>
      </c>
      <c r="Q62" s="423">
        <v>241</v>
      </c>
      <c r="R62" s="413">
        <f>IF(ISBLANK(Q62),"",IF(F62="М",IF(E62&lt;=16,VLOOKUP(Q62,'Таблица Юноши 1'!$N$7:$O$68,2,-1),VLOOKUP(Q62,'Таблица Юноши 1'!$P$7:$Q$68,2,-1)),IF(E62&lt;=16,VLOOKUP(Q62,' Таблица Девушки 1'!$N$8:$O$69,2,-1),VLOOKUP(Q62,' Таблица Девушки 1'!$P$8:$Q$69,2,-1))))</f>
        <v>23</v>
      </c>
      <c r="S62" s="376">
        <v>23</v>
      </c>
      <c r="T62" s="401">
        <f>IF(ISBLANK(S62),"",IF(F62="М",IF(E62&lt;=16,VLOOKUP(S62,'Таблица Юноши 1'!$R$7:$S$43,2,-1),VLOOKUP(S62,'Таблица Юноши 1'!$T$7:$U$43,2,-1)),IF(E62&lt;=16,VLOOKUP(S62,' Таблица Девушки 1'!$R$8:$S$48,2,-1),VLOOKUP(S62,' Таблица Девушки 1'!$T$8:$U$48,2,-1))))</f>
        <v>36</v>
      </c>
      <c r="U62" s="376">
        <f t="shared" si="0"/>
        <v>229</v>
      </c>
      <c r="V62" s="469"/>
      <c r="W62" s="759"/>
      <c r="X62" s="760"/>
      <c r="Y62" s="754"/>
      <c r="Z62" s="764"/>
    </row>
    <row r="63" spans="1:26" x14ac:dyDescent="0.25">
      <c r="A63" s="376">
        <v>60</v>
      </c>
      <c r="B63" s="371" t="str">
        <f t="shared" si="12"/>
        <v>Могилевская Область</v>
      </c>
      <c r="C63" s="367" t="s">
        <v>293</v>
      </c>
      <c r="D63" s="458">
        <v>38740</v>
      </c>
      <c r="E63" s="368">
        <f>IF(ISBLANK(D63),"",(DATEDIF(D63,'Условия заполнения'!$A$1:$A$1,"Y")))</f>
        <v>17</v>
      </c>
      <c r="F63" s="401" t="str">
        <f>IF(ISBLANK(F61),"",F61)</f>
        <v>М</v>
      </c>
      <c r="G63" s="441">
        <v>4.3</v>
      </c>
      <c r="H63" s="413">
        <f>IF(ISBLANK(G63),"",IF(F63="М",IF(E63&lt;=16,VLOOKUP(G63,'Таблица Юноши 1'!$B$7:$C$23,2,-1),VLOOKUP(G63,'Таблица Юноши 1'!$D$7:$E$24,2,-1)),IF(E63&lt;=16,VLOOKUP(G63,' Таблица Девушки 1'!$B$8:$C$31,2,-1),VLOOKUP(G63,' Таблица Девушки 1'!$D$8:$E$32,2,-1))))</f>
        <v>49</v>
      </c>
      <c r="I63" s="433">
        <v>10.55</v>
      </c>
      <c r="J63" s="401">
        <f>IF(ISBLANK(I63),"",IF(F63="М",IF(E63&lt;=16,VLOOKUP(I63,'Таблица Юноши 1'!$V$7:$W$67,2,-1),VLOOKUP(I63,'Таблица Юноши 1'!$X$7:$Y$67,2,-1)),IF(E63&lt;=16,VLOOKUP(I63,' Таблица Девушки 1'!$V$8:$W$68,2,-1),VLOOKUP(I63,' Таблица Девушки 1'!$X$8:$Y$68,2,-1))))</f>
        <v>47</v>
      </c>
      <c r="K63" s="354"/>
      <c r="L63" s="413" t="str">
        <f>IF(ISBLANK(K63),"",IF(F63="М",IF(E63&lt;17,VLOOKUP(K63,'Таблица юноши'!#REF!,2,-1),VLOOKUP(K63,'Таблица юноши'!#REF!,2,-1)),IF(E63&lt;17,VLOOKUP(K63,'Таблица девушки'!#REF!,2,-1),VLOOKUP(K63,'Таблица девушки'!#REF!,2,-1))))</f>
        <v/>
      </c>
      <c r="M63" s="514" t="s">
        <v>416</v>
      </c>
      <c r="N63" s="401">
        <f>IF(ISBLANK(M63),"",IF(F63="М",IF(E63&lt;=16,VLOOKUP(M63,'Таблица Юноши 1'!$J$7:$K$67,2,-1),VLOOKUP(M63,'Таблица Юноши 1'!$L$7:$M$67,2,-1)),IF(E63&lt;=16,VLOOKUP(M63,' Таблица Девушки 1'!$J$8:$K$68,2,-1),VLOOKUP(M63,' Таблица Девушки 1'!$L$8:$M$68,2,-1))))</f>
        <v>30</v>
      </c>
      <c r="O63" s="376">
        <v>33</v>
      </c>
      <c r="P63" s="401">
        <f>IF(ISBLANK(O63),"",VLOOKUP(O63,'Таблица Юноши 1'!$F$7:$G$57,2,-1))</f>
        <v>33</v>
      </c>
      <c r="Q63" s="423">
        <v>274</v>
      </c>
      <c r="R63" s="413">
        <f>IF(ISBLANK(Q63),"",IF(F63="М",IF(E63&lt;=16,VLOOKUP(Q63,'Таблица Юноши 1'!$N$7:$O$68,2,-1),VLOOKUP(Q63,'Таблица Юноши 1'!$P$7:$Q$68,2,-1)),IF(E63&lt;=16,VLOOKUP(Q63,' Таблица Девушки 1'!$N$8:$O$69,2,-1),VLOOKUP(Q63,' Таблица Девушки 1'!$P$8:$Q$69,2,-1))))</f>
        <v>54</v>
      </c>
      <c r="S63" s="376">
        <v>16</v>
      </c>
      <c r="T63" s="401">
        <f>IF(ISBLANK(S63),"",IF(F63="М",IF(E63&lt;=16,VLOOKUP(S63,'Таблица Юноши 1'!$R$7:$S$43,2,-1),VLOOKUP(S63,'Таблица Юноши 1'!$T$7:$U$43,2,-1)),IF(E63&lt;=16,VLOOKUP(S63,' Таблица Девушки 1'!$R$8:$S$48,2,-1),VLOOKUP(S63,' Таблица Девушки 1'!$T$8:$U$48,2,-1))))</f>
        <v>21</v>
      </c>
      <c r="U63" s="376">
        <f t="shared" si="0"/>
        <v>234</v>
      </c>
      <c r="V63" s="469">
        <f>'Юноши '!W33</f>
        <v>30</v>
      </c>
      <c r="W63" s="759"/>
      <c r="X63" s="760"/>
      <c r="Y63" s="754"/>
      <c r="Z63" s="764"/>
    </row>
    <row r="64" spans="1:26" x14ac:dyDescent="0.25">
      <c r="A64" s="376">
        <v>61</v>
      </c>
      <c r="B64" s="371" t="str">
        <f t="shared" si="12"/>
        <v>Могилевская Область</v>
      </c>
      <c r="C64" s="367" t="s">
        <v>294</v>
      </c>
      <c r="D64" s="458">
        <v>38723</v>
      </c>
      <c r="E64" s="368">
        <f>IF(ISBLANK(D64),"",(DATEDIF(D64,'Условия заполнения'!$A$1:$A$1,"Y")))</f>
        <v>17</v>
      </c>
      <c r="F64" s="401" t="str">
        <f>IF(ISBLANK(F63),"",F63)</f>
        <v>М</v>
      </c>
      <c r="G64" s="441">
        <v>4.4000000000000004</v>
      </c>
      <c r="H64" s="413">
        <f>IF(ISBLANK(G64),"",IF(F64="М",IF(E64&lt;=16,VLOOKUP(G64,'Таблица Юноши 1'!$B$7:$C$23,2,-1),VLOOKUP(G64,'Таблица Юноши 1'!$D$7:$E$24,2,-1)),IF(E64&lt;=16,VLOOKUP(G64,' Таблица Девушки 1'!$B$8:$C$31,2,-1),VLOOKUP(G64,' Таблица Девушки 1'!$D$8:$E$32,2,-1))))</f>
        <v>46</v>
      </c>
      <c r="I64" s="433">
        <v>10.56</v>
      </c>
      <c r="J64" s="401">
        <f>IF(ISBLANK(I64),"",IF(F64="М",IF(E64&lt;=16,VLOOKUP(I64,'Таблица Юноши 1'!$V$7:$W$67,2,-1),VLOOKUP(I64,'Таблица Юноши 1'!$X$7:$Y$67,2,-1)),IF(E64&lt;=16,VLOOKUP(I64,' Таблица Девушки 1'!$V$8:$W$68,2,-1),VLOOKUP(I64,' Таблица Девушки 1'!$X$8:$Y$68,2,-1))))</f>
        <v>47</v>
      </c>
      <c r="K64" s="354"/>
      <c r="L64" s="413" t="str">
        <f>IF(ISBLANK(K64),"",IF(F64="М",IF(E64&lt;17,VLOOKUP(K64,'Таблица юноши'!#REF!,2,-1),VLOOKUP(K64,'Таблица юноши'!#REF!,2,-1)),IF(E64&lt;17,VLOOKUP(K64,'Таблица девушки'!#REF!,2,-1),VLOOKUP(K64,'Таблица девушки'!#REF!,2,-1))))</f>
        <v/>
      </c>
      <c r="M64" s="514" t="s">
        <v>417</v>
      </c>
      <c r="N64" s="401">
        <f>IF(ISBLANK(M64),"",IF(F64="М",IF(E64&lt;=16,VLOOKUP(M64,'Таблица Юноши 1'!$J$7:$K$67,2,-1),VLOOKUP(M64,'Таблица Юноши 1'!$L$7:$M$67,2,-1)),IF(E64&lt;=16,VLOOKUP(M64,' Таблица Девушки 1'!$J$8:$K$68,2,-1),VLOOKUP(M64,' Таблица Девушки 1'!$L$8:$M$68,2,-1))))</f>
        <v>41</v>
      </c>
      <c r="O64" s="376">
        <v>30</v>
      </c>
      <c r="P64" s="401">
        <f>IF(ISBLANK(O64),"",VLOOKUP(O64,'Таблица Юноши 1'!$F$7:$G$57,2,-1))</f>
        <v>30</v>
      </c>
      <c r="Q64" s="423">
        <v>259</v>
      </c>
      <c r="R64" s="413">
        <f>IF(ISBLANK(Q64),"",IF(F64="М",IF(E64&lt;=16,VLOOKUP(Q64,'Таблица Юноши 1'!$N$7:$O$68,2,-1),VLOOKUP(Q64,'Таблица Юноши 1'!$P$7:$Q$68,2,-1)),IF(E64&lt;=16,VLOOKUP(Q64,' Таблица Девушки 1'!$N$8:$O$69,2,-1),VLOOKUP(Q64,' Таблица Девушки 1'!$P$8:$Q$69,2,-1))))</f>
        <v>39</v>
      </c>
      <c r="S64" s="376">
        <v>19</v>
      </c>
      <c r="T64" s="401">
        <f>IF(ISBLANK(S64),"",IF(F64="М",IF(E64&lt;=16,VLOOKUP(S64,'Таблица Юноши 1'!$R$7:$S$43,2,-1),VLOOKUP(S64,'Таблица Юноши 1'!$T$7:$U$43,2,-1)),IF(E64&lt;=16,VLOOKUP(S64,' Таблица Девушки 1'!$R$8:$S$48,2,-1),VLOOKUP(S64,' Таблица Девушки 1'!$T$8:$U$48,2,-1))))</f>
        <v>27</v>
      </c>
      <c r="U64" s="376">
        <f t="shared" si="0"/>
        <v>230</v>
      </c>
      <c r="V64" s="469">
        <f>'Юноши '!W34</f>
        <v>23</v>
      </c>
      <c r="W64" s="759"/>
      <c r="X64" s="760"/>
      <c r="Y64" s="754"/>
      <c r="Z64" s="764"/>
    </row>
    <row r="65" spans="1:26" ht="19.5" thickBot="1" x14ac:dyDescent="0.3">
      <c r="A65" s="376">
        <v>62</v>
      </c>
      <c r="B65" s="371" t="str">
        <f t="shared" si="12"/>
        <v>Могилевская Область</v>
      </c>
      <c r="C65" s="367" t="s">
        <v>295</v>
      </c>
      <c r="D65" s="458">
        <v>38783</v>
      </c>
      <c r="E65" s="368">
        <f>IF(ISBLANK(D65),"",(DATEDIF(D65,'Условия заполнения'!$A$1:$A$1,"Y")))</f>
        <v>17</v>
      </c>
      <c r="F65" s="401" t="str">
        <f>IF(ISBLANK(F64),"",F64)</f>
        <v>М</v>
      </c>
      <c r="G65" s="441">
        <v>4.5999999999999996</v>
      </c>
      <c r="H65" s="413">
        <f>IF(ISBLANK(G65),"",IF(F65="М",IF(E65&lt;=16,VLOOKUP(G65,'Таблица Юноши 1'!$B$7:$C$23,2,-1),VLOOKUP(G65,'Таблица Юноши 1'!$D$7:$E$24,2,-1)),IF(E65&lt;=16,VLOOKUP(G65,' Таблица Девушки 1'!$B$8:$C$31,2,-1),VLOOKUP(G65,' Таблица Девушки 1'!$D$8:$E$32,2,-1))))</f>
        <v>37</v>
      </c>
      <c r="I65" s="433">
        <v>11.39</v>
      </c>
      <c r="J65" s="401">
        <f>IF(ISBLANK(I65),"",IF(F65="М",IF(E65&lt;=16,VLOOKUP(I65,'Таблица Юноши 1'!$V$7:$W$67,2,-1),VLOOKUP(I65,'Таблица Юноши 1'!$X$7:$Y$67,2,-1)),IF(E65&lt;=16,VLOOKUP(I65,' Таблица Девушки 1'!$V$8:$W$68,2,-1),VLOOKUP(I65,' Таблица Девушки 1'!$X$8:$Y$68,2,-1))))</f>
        <v>34</v>
      </c>
      <c r="K65" s="354"/>
      <c r="L65" s="413" t="str">
        <f>IF(ISBLANK(K65),"",IF(F65="М",IF(E65&lt;17,VLOOKUP(K65,'Таблица юноши'!#REF!,2,-1),VLOOKUP(K65,'Таблица юноши'!#REF!,2,-1)),IF(E65&lt;17,VLOOKUP(K65,'Таблица девушки'!#REF!,2,-1),VLOOKUP(K65,'Таблица девушки'!#REF!,2,-1))))</f>
        <v/>
      </c>
      <c r="M65" s="514" t="s">
        <v>418</v>
      </c>
      <c r="N65" s="401">
        <f>IF(ISBLANK(M65),"",IF(F65="М",IF(E65&lt;=16,VLOOKUP(M65,'Таблица Юноши 1'!$J$7:$K$67,2,-1),VLOOKUP(M65,'Таблица Юноши 1'!$L$7:$M$67,2,-1)),IF(E65&lt;=16,VLOOKUP(M65,' Таблица Девушки 1'!$J$8:$K$68,2,-1),VLOOKUP(M65,' Таблица Девушки 1'!$L$8:$M$68,2,-1))))</f>
        <v>37</v>
      </c>
      <c r="O65" s="376">
        <v>34</v>
      </c>
      <c r="P65" s="401">
        <f>IF(ISBLANK(O65),"",VLOOKUP(O65,'Таблица Юноши 1'!$F$7:$G$57,2,-1))</f>
        <v>34</v>
      </c>
      <c r="Q65" s="423">
        <v>260</v>
      </c>
      <c r="R65" s="413">
        <f>IF(ISBLANK(Q65),"",IF(F65="М",IF(E65&lt;=16,VLOOKUP(Q65,'Таблица Юноши 1'!$N$7:$O$68,2,-1),VLOOKUP(Q65,'Таблица Юноши 1'!$P$7:$Q$68,2,-1)),IF(E65&lt;=16,VLOOKUP(Q65,' Таблица Девушки 1'!$N$8:$O$69,2,-1),VLOOKUP(Q65,' Таблица Девушки 1'!$P$8:$Q$69,2,-1))))</f>
        <v>40</v>
      </c>
      <c r="S65" s="376">
        <v>23</v>
      </c>
      <c r="T65" s="401">
        <f>IF(ISBLANK(S65),"",IF(F65="М",IF(E65&lt;=16,VLOOKUP(S65,'Таблица Юноши 1'!$R$7:$S$43,2,-1),VLOOKUP(S65,'Таблица Юноши 1'!$T$7:$U$43,2,-1)),IF(E65&lt;=16,VLOOKUP(S65,' Таблица Девушки 1'!$R$8:$S$48,2,-1),VLOOKUP(S65,' Таблица Девушки 1'!$T$8:$U$48,2,-1))))</f>
        <v>35</v>
      </c>
      <c r="U65" s="376">
        <f t="shared" si="0"/>
        <v>217</v>
      </c>
      <c r="V65" s="469">
        <f>'Юноши '!W35</f>
        <v>27</v>
      </c>
      <c r="W65" s="759"/>
      <c r="X65" s="760"/>
      <c r="Y65" s="754"/>
      <c r="Z65" s="764"/>
    </row>
    <row r="66" spans="1:26" ht="19.5" hidden="1" thickBot="1" x14ac:dyDescent="0.3">
      <c r="A66" s="408">
        <v>63</v>
      </c>
      <c r="B66" s="407" t="str">
        <f t="shared" si="12"/>
        <v>Могилевская Область</v>
      </c>
      <c r="C66" s="452"/>
      <c r="D66" s="464"/>
      <c r="E66" s="384" t="str">
        <f>IF(ISBLANK(D66),"",(DATEDIF(D66,'Условия заполнения'!$A$1:$A$1,"Y")))</f>
        <v/>
      </c>
      <c r="F66" s="420" t="str">
        <f>IF(ISBLANK(F65),"",F65)</f>
        <v>М</v>
      </c>
      <c r="G66" s="442"/>
      <c r="H66" s="414" t="str">
        <f>IF(ISBLANK(G66),"",IF(F66="М",IF(E66&lt;=16,VLOOKUP(G66,'Таблица Юноши 1'!$B$7:$C$23,2,-1),VLOOKUP(G66,'Таблица Юноши 1'!$D$7:$E$24,2,-1)),IF(E66&lt;=16,VLOOKUP(G66,' Таблица Девушки 1'!$B$8:$C$31,2,-1),VLOOKUP(G66,' Таблица Девушки 1'!$D$8:$E$32,2,-1))))</f>
        <v/>
      </c>
      <c r="I66" s="434"/>
      <c r="J66" s="420" t="str">
        <f>IF(ISBLANK(I66),"",IF(F66="М",IF(E66&lt;=16,VLOOKUP(I66,'Таблица Юноши 1'!$V$7:$W$67,2,-1),VLOOKUP(I66,'Таблица Юноши 1'!$X$7:$Y$67,2,-1)),IF(E66&lt;=16,VLOOKUP(I66,' Таблица Девушки 1'!$V$8:$W$68,2,-1),VLOOKUP(I66,' Таблица Девушки 1'!$X$8:$Y$68,2,-1))))</f>
        <v/>
      </c>
      <c r="K66" s="366"/>
      <c r="L66" s="414" t="str">
        <f>IF(ISBLANK(K66),"",IF(F66="М",IF(E66&lt;17,VLOOKUP(K66,'Таблица юноши'!#REF!,2,-1),VLOOKUP(K66,'Таблица юноши'!#REF!,2,-1)),IF(E66&lt;17,VLOOKUP(K66,'Таблица девушки'!#REF!,2,-1),VLOOKUP(K66,'Таблица девушки'!#REF!,2,-1))))</f>
        <v/>
      </c>
      <c r="M66" s="615"/>
      <c r="N66" s="420" t="str">
        <f>IF(ISBLANK(M66),"",IF(F66="М",IF(E66&lt;=16,VLOOKUP(M66,'Таблица Юноши 1'!$J$7:$K$67,2,-1),VLOOKUP(M66,'Таблица Юноши 1'!$L$7:$M$67,2,-1)),IF(E66&lt;=16,VLOOKUP(M66,' Таблица Девушки 1'!$J$8:$K$68,2,-1),VLOOKUP(M66,' Таблица Девушки 1'!$L$8:$M$68,2,-1))))</f>
        <v/>
      </c>
      <c r="O66" s="408"/>
      <c r="P66" s="420" t="str">
        <f>IF(ISBLANK(O66),"",VLOOKUP(O66,'Таблица Юноши 1'!$F$7:$G$57,2,-1))</f>
        <v/>
      </c>
      <c r="Q66" s="424"/>
      <c r="R66" s="414" t="str">
        <f>IF(ISBLANK(Q66),"",IF(F66="М",IF(E66&lt;=16,VLOOKUP(Q66,'Таблица Юноши 1'!$N$7:$O$68,2,-1),VLOOKUP(Q66,'Таблица Юноши 1'!$P$7:$Q$68,2,-1)),IF(E66&lt;=16,VLOOKUP(Q66,' Таблица Девушки 1'!$N$8:$O$69,2,-1),VLOOKUP(Q66,' Таблица Девушки 1'!$P$8:$Q$69,2,-1))))</f>
        <v/>
      </c>
      <c r="S66" s="408"/>
      <c r="T66" s="420" t="str">
        <f>IF(ISBLANK(S66),"",IF(F66="М",IF(E66&lt;=16,VLOOKUP(S66,'Таблица Юноши 1'!$R$7:$S$43,2,-1),VLOOKUP(S66,'Таблица Юноши 1'!$T$7:$U$43,2,-1)),IF(E66&lt;=16,VLOOKUP(S66,' Таблица Девушки 1'!$R$8:$S$48,2,-1),VLOOKUP(S66,' Таблица Девушки 1'!$T$8:$U$48,2,-1))))</f>
        <v/>
      </c>
      <c r="U66" s="408">
        <f t="shared" si="0"/>
        <v>0</v>
      </c>
      <c r="V66" s="469">
        <f>'Юноши '!W36</f>
        <v>35</v>
      </c>
      <c r="W66" s="759"/>
      <c r="X66" s="760"/>
      <c r="Y66" s="754"/>
      <c r="Z66" s="764"/>
    </row>
    <row r="67" spans="1:26" x14ac:dyDescent="0.25">
      <c r="A67" s="385">
        <v>64</v>
      </c>
      <c r="B67" s="386" t="str">
        <f t="shared" si="12"/>
        <v>Могилевская Область</v>
      </c>
      <c r="C67" s="386" t="s">
        <v>296</v>
      </c>
      <c r="D67" s="465">
        <v>38876</v>
      </c>
      <c r="E67" s="387">
        <f>IF(ISBLANK(D67),"",(DATEDIF(D67,'Условия заполнения'!$A$1:$A$1,"Y")))</f>
        <v>16</v>
      </c>
      <c r="F67" s="388" t="s">
        <v>30</v>
      </c>
      <c r="G67" s="443" t="s">
        <v>384</v>
      </c>
      <c r="H67" s="415">
        <v>0</v>
      </c>
      <c r="I67" s="435">
        <v>4.09</v>
      </c>
      <c r="J67" s="388">
        <f>IF(ISBLANK(I67),"",IF(F67="М",IF(E67&lt;=16,VLOOKUP(I67,'Таблица Юноши 1'!$V$7:$W$67,2,-1),VLOOKUP(I67,'Таблица Юноши 1'!$X$7:$Y$67,2,-1)),IF(E67&lt;=16,VLOOKUP(I67,' Таблица Девушки 1'!$V$8:$W$68,2,-1),VLOOKUP(I67,' Таблица Девушки 1'!$X$8:$Y$68,2,-1))))</f>
        <v>40</v>
      </c>
      <c r="K67" s="363"/>
      <c r="L67" s="415" t="str">
        <f>IF(ISBLANK(K67),"",IF(F67="М",IF(E67&lt;17,VLOOKUP(K67,'Таблица юноши'!#REF!,2,-1),VLOOKUP(K67,'Таблица юноши'!#REF!,2,-1)),IF(E67&lt;17,VLOOKUP(K67,'Таблица девушки'!#REF!,2,-1),VLOOKUP(K67,'Таблица девушки'!#REF!,2,-1))))</f>
        <v/>
      </c>
      <c r="M67" s="616" t="s">
        <v>374</v>
      </c>
      <c r="N67" s="388">
        <f>IF(ISBLANK(M67),"",IF(F67="М",IF(E67&lt;=16,VLOOKUP(M67,'Таблица Юноши 1'!$J$7:$K$67,2,-1),VLOOKUP(M67,'Таблица Юноши 1'!$L$7:$M$67,2,-1)),IF(E67&lt;=16,VLOOKUP(M67,' Таблица Девушки 1'!$J$8:$K$68,2,-1),VLOOKUP(M67,' Таблица Девушки 1'!$L$8:$M$68,2,-1))))</f>
        <v>5</v>
      </c>
      <c r="O67" s="385">
        <v>28</v>
      </c>
      <c r="P67" s="388">
        <f>IF(ISBLANK(O67),"",VLOOKUP(O67,'Таблица Юноши 1'!$F$7:$G$57,2,-1))</f>
        <v>28</v>
      </c>
      <c r="Q67" s="425">
        <v>220</v>
      </c>
      <c r="R67" s="415">
        <f>IF(ISBLANK(Q67),"",IF(F67="М",IF(E67&lt;=16,VLOOKUP(Q67,'Таблица Юноши 1'!$N$7:$O$68,2,-1),VLOOKUP(Q67,'Таблица Юноши 1'!$P$7:$Q$68,2,-1)),IF(E67&lt;=16,VLOOKUP(Q67,' Таблица Девушки 1'!$N$8:$O$69,2,-1),VLOOKUP(Q67,' Таблица Девушки 1'!$P$8:$Q$69,2,-1))))</f>
        <v>52</v>
      </c>
      <c r="S67" s="385">
        <v>18</v>
      </c>
      <c r="T67" s="388">
        <f>IF(ISBLANK(S67),"",IF(F67="М",IF(E67&lt;=16,VLOOKUP(S67,'Таблица Юноши 1'!$R$7:$S$43,2,-1),VLOOKUP(S67,'Таблица Юноши 1'!$T$7:$U$43,2,-1)),IF(E67&lt;=16,VLOOKUP(S67,' Таблица Девушки 1'!$R$8:$S$48,2,-1),VLOOKUP(S67,' Таблица Девушки 1'!$T$8:$U$48,2,-1))))</f>
        <v>24</v>
      </c>
      <c r="U67" s="356">
        <f t="shared" si="0"/>
        <v>149</v>
      </c>
      <c r="V67" s="471"/>
      <c r="W67" s="759">
        <f>SUM(U67:U73)</f>
        <v>1232</v>
      </c>
      <c r="X67" s="760"/>
      <c r="Y67" s="754"/>
      <c r="Z67" s="764"/>
    </row>
    <row r="68" spans="1:26" x14ac:dyDescent="0.25">
      <c r="A68" s="377">
        <v>65</v>
      </c>
      <c r="B68" s="372" t="str">
        <f t="shared" si="12"/>
        <v>Могилевская Область</v>
      </c>
      <c r="C68" s="369" t="s">
        <v>297</v>
      </c>
      <c r="D68" s="462">
        <v>38385</v>
      </c>
      <c r="E68" s="370">
        <f>IF(ISBLANK(D68),"",(DATEDIF(D68,'Условия заполнения'!$A$1:$A$1,"Y")))</f>
        <v>18</v>
      </c>
      <c r="F68" s="389" t="str">
        <f>IF(ISBLANK(F67),"",F67)</f>
        <v>Ж</v>
      </c>
      <c r="G68" s="444">
        <v>5</v>
      </c>
      <c r="H68" s="416">
        <f>IF(ISBLANK(G68),"",IF(F68="М",IF(E68&lt;=16,VLOOKUP(G68,'Таблица Юноши 1'!$B$7:$C$23,2,-1),VLOOKUP(G68,'Таблица Юноши 1'!$D$7:$E$24,2,-1)),IF(E68&lt;=16,VLOOKUP(G68,' Таблица Девушки 1'!$B$8:$C$31,2,-1),VLOOKUP(G68,' Таблица Девушки 1'!$D$8:$E$32,2,-1))))</f>
        <v>42</v>
      </c>
      <c r="I68" s="436">
        <v>10.119999999999999</v>
      </c>
      <c r="J68" s="389">
        <f>IF(ISBLANK(I68),"",IF(F68="М",IF(E68&lt;=16,VLOOKUP(I68,'Таблица Юноши 1'!$V$7:$W$67,2,-1),VLOOKUP(I68,'Таблица Юноши 1'!$X$7:$Y$67,2,-1)),IF(E68&lt;=16,VLOOKUP(I68,' Таблица Девушки 1'!$V$8:$W$68,2,-1),VLOOKUP(I68,' Таблица Девушки 1'!$X$8:$Y$68,2,-1))))</f>
        <v>23</v>
      </c>
      <c r="K68" s="359"/>
      <c r="L68" s="416" t="str">
        <f>IF(ISBLANK(K68),"",IF(F68="М",IF(E68&lt;17,VLOOKUP(K68,'Таблица юноши'!#REF!,2,-1),VLOOKUP(K68,'Таблица юноши'!#REF!,2,-1)),IF(E68&lt;17,VLOOKUP(K68,'Таблица девушки'!#REF!,2,-1),VLOOKUP(K68,'Таблица девушки'!#REF!,2,-1))))</f>
        <v/>
      </c>
      <c r="M68" s="517" t="s">
        <v>375</v>
      </c>
      <c r="N68" s="389">
        <f>IF(ISBLANK(M68),"",IF(F68="М",IF(E68&lt;=16,VLOOKUP(M68,'Таблица Юноши 1'!$J$7:$K$67,2,-1),VLOOKUP(M68,'Таблица Юноши 1'!$L$7:$M$67,2,-1)),IF(E68&lt;=16,VLOOKUP(M68,' Таблица Девушки 1'!$J$8:$K$68,2,-1),VLOOKUP(M68,' Таблица Девушки 1'!$L$8:$M$68,2,-1))))</f>
        <v>28</v>
      </c>
      <c r="O68" s="377">
        <v>24</v>
      </c>
      <c r="P68" s="389">
        <f>IF(ISBLANK(O68),"",VLOOKUP(O68,'Таблица Юноши 1'!$F$7:$G$57,2,-1))</f>
        <v>24</v>
      </c>
      <c r="Q68" s="426">
        <v>215</v>
      </c>
      <c r="R68" s="416">
        <f>IF(ISBLANK(Q68),"",IF(F68="М",IF(E68&lt;=16,VLOOKUP(Q68,'Таблица Юноши 1'!$N$7:$O$68,2,-1),VLOOKUP(Q68,'Таблица Юноши 1'!$P$7:$Q$68,2,-1)),IF(E68&lt;=16,VLOOKUP(Q68,' Таблица Девушки 1'!$N$8:$O$69,2,-1),VLOOKUP(Q68,' Таблица Девушки 1'!$P$8:$Q$69,2,-1))))</f>
        <v>45</v>
      </c>
      <c r="S68" s="377">
        <v>31</v>
      </c>
      <c r="T68" s="389">
        <f>IF(ISBLANK(S68),"",IF(F68="М",IF(E68&lt;=16,VLOOKUP(S68,'Таблица Юноши 1'!$R$7:$S$43,2,-1),VLOOKUP(S68,'Таблица Юноши 1'!$T$7:$U$43,2,-1)),IF(E68&lt;=16,VLOOKUP(S68,' Таблица Девушки 1'!$R$8:$S$48,2,-1),VLOOKUP(S68,' Таблица Девушки 1'!$T$8:$U$48,2,-1))))</f>
        <v>45</v>
      </c>
      <c r="U68" s="358">
        <f t="shared" si="0"/>
        <v>207</v>
      </c>
      <c r="V68" s="471"/>
      <c r="W68" s="759"/>
      <c r="X68" s="760"/>
      <c r="Y68" s="754"/>
      <c r="Z68" s="764"/>
    </row>
    <row r="69" spans="1:26" x14ac:dyDescent="0.25">
      <c r="A69" s="377">
        <v>66</v>
      </c>
      <c r="B69" s="372" t="str">
        <f t="shared" si="12"/>
        <v>Могилевская Область</v>
      </c>
      <c r="C69" s="369" t="s">
        <v>298</v>
      </c>
      <c r="D69" s="462">
        <v>38232</v>
      </c>
      <c r="E69" s="370">
        <f>IF(ISBLANK(D69),"",(DATEDIF(D69,'Условия заполнения'!$A$1:$A$1,"Y")))</f>
        <v>18</v>
      </c>
      <c r="F69" s="389" t="str">
        <f>IF(ISBLANK(F68),"",F68)</f>
        <v>Ж</v>
      </c>
      <c r="G69" s="444">
        <v>4.9000000000000004</v>
      </c>
      <c r="H69" s="416">
        <f>IF(ISBLANK(G69),"",IF(F69="М",IF(E69&lt;=16,VLOOKUP(G69,'Таблица Юноши 1'!$B$7:$C$23,2,-1),VLOOKUP(G69,'Таблица Юноши 1'!$D$7:$E$24,2,-1)),IF(E69&lt;=16,VLOOKUP(G69,' Таблица Девушки 1'!$B$8:$C$31,2,-1),VLOOKUP(G69,' Таблица Девушки 1'!$D$8:$E$32,2,-1))))</f>
        <v>44</v>
      </c>
      <c r="I69" s="436">
        <v>8.5399999999999991</v>
      </c>
      <c r="J69" s="389">
        <f>IF(ISBLANK(I69),"",IF(F69="М",IF(E69&lt;=16,VLOOKUP(I69,'Таблица Юноши 1'!$V$7:$W$67,2,-1),VLOOKUP(I69,'Таблица Юноши 1'!$X$7:$Y$67,2,-1)),IF(E69&lt;=16,VLOOKUP(I69,' Таблица Девушки 1'!$V$8:$W$68,2,-1),VLOOKUP(I69,' Таблица Девушки 1'!$X$8:$Y$68,2,-1))))</f>
        <v>39</v>
      </c>
      <c r="K69" s="359"/>
      <c r="L69" s="416"/>
      <c r="M69" s="517" t="s">
        <v>376</v>
      </c>
      <c r="N69" s="389">
        <f>IF(ISBLANK(M69),"",IF(F69="М",IF(E69&lt;=16,VLOOKUP(M69,'Таблица Юноши 1'!$J$7:$K$67,2,-1),VLOOKUP(M69,'Таблица Юноши 1'!$L$7:$M$67,2,-1)),IF(E69&lt;=16,VLOOKUP(M69,' Таблица Девушки 1'!$J$8:$K$68,2,-1),VLOOKUP(M69,' Таблица Девушки 1'!$L$8:$M$68,2,-1))))</f>
        <v>34</v>
      </c>
      <c r="O69" s="377">
        <v>25</v>
      </c>
      <c r="P69" s="389">
        <f>IF(ISBLANK(O69),"",VLOOKUP(O69,'Таблица Юноши 1'!$F$7:$G$57,2,-1))</f>
        <v>25</v>
      </c>
      <c r="Q69" s="426">
        <v>207</v>
      </c>
      <c r="R69" s="416">
        <f>IF(ISBLANK(Q69),"",IF(F69="М",IF(E69&lt;=16,VLOOKUP(Q69,'Таблица Юноши 1'!$N$7:$O$68,2,-1),VLOOKUP(Q69,'Таблица Юноши 1'!$P$7:$Q$68,2,-1)),IF(E69&lt;=16,VLOOKUP(Q69,' Таблица Девушки 1'!$N$8:$O$69,2,-1),VLOOKUP(Q69,' Таблица Девушки 1'!$P$8:$Q$69,2,-1))))</f>
        <v>37</v>
      </c>
      <c r="S69" s="377">
        <v>38</v>
      </c>
      <c r="T69" s="389">
        <f>IF(ISBLANK(S69),"",IF(F69="М",IF(E69&lt;=16,VLOOKUP(S69,'Таблица Юноши 1'!$R$7:$S$43,2,-1),VLOOKUP(S69,'Таблица Юноши 1'!$T$7:$U$43,2,-1)),IF(E69&lt;=16,VLOOKUP(S69,' Таблица Девушки 1'!$R$8:$S$48,2,-1),VLOOKUP(S69,' Таблица Девушки 1'!$T$8:$U$48,2,-1))))</f>
        <v>57</v>
      </c>
      <c r="U69" s="358">
        <f t="shared" si="0"/>
        <v>236</v>
      </c>
      <c r="V69" s="471"/>
      <c r="W69" s="759"/>
      <c r="X69" s="760"/>
      <c r="Y69" s="754"/>
      <c r="Z69" s="764"/>
    </row>
    <row r="70" spans="1:26" x14ac:dyDescent="0.25">
      <c r="A70" s="377">
        <v>67</v>
      </c>
      <c r="B70" s="372" t="str">
        <f t="shared" si="12"/>
        <v>Могилевская Область</v>
      </c>
      <c r="C70" s="369" t="s">
        <v>299</v>
      </c>
      <c r="D70" s="462">
        <v>38400</v>
      </c>
      <c r="E70" s="370">
        <f>IF(ISBLANK(D70),"",(DATEDIF(D70,'Условия заполнения'!$A$1:$A$1,"Y")))</f>
        <v>18</v>
      </c>
      <c r="F70" s="389" t="str">
        <f>IF(ISBLANK(F68),"",F68)</f>
        <v>Ж</v>
      </c>
      <c r="G70" s="444">
        <v>4.9000000000000004</v>
      </c>
      <c r="H70" s="416">
        <f>IF(ISBLANK(G70),"",IF(F70="М",IF(E70&lt;=16,VLOOKUP(G70,'Таблица Юноши 1'!$B$7:$C$23,2,-1),VLOOKUP(G70,'Таблица Юноши 1'!$D$7:$E$24,2,-1)),IF(E70&lt;=16,VLOOKUP(G70,' Таблица Девушки 1'!$B$8:$C$31,2,-1),VLOOKUP(G70,' Таблица Девушки 1'!$D$8:$E$32,2,-1))))</f>
        <v>44</v>
      </c>
      <c r="I70" s="436">
        <v>8.4600000000000009</v>
      </c>
      <c r="J70" s="389">
        <f>IF(ISBLANK(I70),"",IF(F70="М",IF(E70&lt;=16,VLOOKUP(I70,'Таблица Юноши 1'!$V$7:$W$67,2,-1),VLOOKUP(I70,'Таблица Юноши 1'!$X$7:$Y$67,2,-1)),IF(E70&lt;=16,VLOOKUP(I70,' Таблица Девушки 1'!$V$8:$W$68,2,-1),VLOOKUP(I70,' Таблица Девушки 1'!$X$8:$Y$68,2,-1))))</f>
        <v>40</v>
      </c>
      <c r="K70" s="359"/>
      <c r="L70" s="416" t="str">
        <f>IF(ISBLANK(K70),"",IF(F70="М",IF(E70&lt;17,VLOOKUP(K70,'Таблица юноши'!#REF!,2,-1),VLOOKUP(K70,'Таблица юноши'!#REF!,2,-1)),IF(E70&lt;17,VLOOKUP(K70,'Таблица девушки'!#REF!,2,-1),VLOOKUP(K70,'Таблица девушки'!#REF!,2,-1))))</f>
        <v/>
      </c>
      <c r="M70" s="517" t="s">
        <v>377</v>
      </c>
      <c r="N70" s="389">
        <f>IF(ISBLANK(M70),"",IF(F70="М",IF(E70&lt;=16,VLOOKUP(M70,'Таблица Юноши 1'!$J$7:$K$67,2,-1),VLOOKUP(M70,'Таблица Юноши 1'!$L$7:$M$67,2,-1)),IF(E70&lt;=16,VLOOKUP(M70,' Таблица Девушки 1'!$J$8:$K$68,2,-1),VLOOKUP(M70,' Таблица Девушки 1'!$L$8:$M$68,2,-1))))</f>
        <v>27</v>
      </c>
      <c r="O70" s="377">
        <v>25</v>
      </c>
      <c r="P70" s="389">
        <f>IF(ISBLANK(O70),"",VLOOKUP(O70,'Таблица Юноши 1'!$F$7:$G$57,2,-1))</f>
        <v>25</v>
      </c>
      <c r="Q70" s="426">
        <v>206</v>
      </c>
      <c r="R70" s="416">
        <f>IF(ISBLANK(Q70),"",IF(F70="М",IF(E70&lt;=16,VLOOKUP(Q70,'Таблица Юноши 1'!$N$7:$O$68,2,-1),VLOOKUP(Q70,'Таблица Юноши 1'!$P$7:$Q$68,2,-1)),IF(E70&lt;=16,VLOOKUP(Q70,' Таблица Девушки 1'!$N$8:$O$69,2,-1),VLOOKUP(Q70,' Таблица Девушки 1'!$P$8:$Q$69,2,-1))))</f>
        <v>36</v>
      </c>
      <c r="S70" s="377">
        <v>19</v>
      </c>
      <c r="T70" s="389">
        <f>IF(ISBLANK(S70),"",IF(F70="М",IF(E70&lt;=16,VLOOKUP(S70,'Таблица Юноши 1'!$R$7:$S$43,2,-1),VLOOKUP(S70,'Таблица Юноши 1'!$T$7:$U$43,2,-1)),IF(E70&lt;=16,VLOOKUP(S70,' Таблица Девушки 1'!$R$8:$S$48,2,-1),VLOOKUP(S70,' Таблица Девушки 1'!$T$8:$U$48,2,-1))))</f>
        <v>25</v>
      </c>
      <c r="U70" s="358">
        <f t="shared" ref="U70:U101" si="13">SUM(H70,J70,L70,N70,P70,R70,T70)</f>
        <v>197</v>
      </c>
      <c r="V70" s="471"/>
      <c r="W70" s="759"/>
      <c r="X70" s="760"/>
      <c r="Y70" s="754"/>
      <c r="Z70" s="764"/>
    </row>
    <row r="71" spans="1:26" x14ac:dyDescent="0.25">
      <c r="A71" s="377">
        <v>68</v>
      </c>
      <c r="B71" s="372" t="str">
        <f t="shared" si="12"/>
        <v>Могилевская Область</v>
      </c>
      <c r="C71" s="369" t="s">
        <v>300</v>
      </c>
      <c r="D71" s="462">
        <v>38474</v>
      </c>
      <c r="E71" s="370">
        <f>IF(ISBLANK(D71),"",(DATEDIF(D71,'Условия заполнения'!$A$1:$A$1,"Y")))</f>
        <v>18</v>
      </c>
      <c r="F71" s="389" t="str">
        <f>IF(ISBLANK(F70),"",F70)</f>
        <v>Ж</v>
      </c>
      <c r="G71" s="444">
        <v>4.9000000000000004</v>
      </c>
      <c r="H71" s="416">
        <f>IF(ISBLANK(G71),"",IF(F71="М",IF(E71&lt;=16,VLOOKUP(G71,'Таблица Юноши 1'!$B$7:$C$23,2,-1),VLOOKUP(G71,'Таблица Юноши 1'!$D$7:$E$24,2,-1)),IF(E71&lt;=16,VLOOKUP(G71,' Таблица Девушки 1'!$B$8:$C$31,2,-1),VLOOKUP(G71,' Таблица Девушки 1'!$D$8:$E$32,2,-1))))</f>
        <v>44</v>
      </c>
      <c r="I71" s="436">
        <v>8.48</v>
      </c>
      <c r="J71" s="389">
        <f>IF(ISBLANK(I71),"",IF(F71="М",IF(E71&lt;=16,VLOOKUP(I71,'Таблица Юноши 1'!$V$7:$W$67,2,-1),VLOOKUP(I71,'Таблица Юноши 1'!$X$7:$Y$67,2,-1)),IF(E71&lt;=16,VLOOKUP(I71,' Таблица Девушки 1'!$V$8:$W$68,2,-1),VLOOKUP(I71,' Таблица Девушки 1'!$X$8:$Y$68,2,-1))))</f>
        <v>40</v>
      </c>
      <c r="K71" s="359"/>
      <c r="L71" s="416" t="str">
        <f>IF(ISBLANK(K71),"",IF(F71="М",IF(E71&lt;17,VLOOKUP(K71,'Таблица юноши'!#REF!,2,-1),VLOOKUP(K71,'Таблица юноши'!#REF!,2,-1)),IF(E71&lt;17,VLOOKUP(K71,'Таблица девушки'!#REF!,2,-1),VLOOKUP(K71,'Таблица девушки'!#REF!,2,-1))))</f>
        <v/>
      </c>
      <c r="M71" s="517" t="s">
        <v>378</v>
      </c>
      <c r="N71" s="389">
        <f>IF(ISBLANK(M71),"",IF(F71="М",IF(E71&lt;=16,VLOOKUP(M71,'Таблица Юноши 1'!$J$7:$K$67,2,-1),VLOOKUP(M71,'Таблица Юноши 1'!$L$7:$M$67,2,-1)),IF(E71&lt;=16,VLOOKUP(M71,' Таблица Девушки 1'!$J$8:$K$68,2,-1),VLOOKUP(M71,' Таблица Девушки 1'!$L$8:$M$68,2,-1))))</f>
        <v>18</v>
      </c>
      <c r="O71" s="377">
        <v>28</v>
      </c>
      <c r="P71" s="389">
        <f>IF(ISBLANK(O71),"",VLOOKUP(O71,'Таблица Юноши 1'!$F$7:$G$57,2,-1))</f>
        <v>28</v>
      </c>
      <c r="Q71" s="426">
        <v>201</v>
      </c>
      <c r="R71" s="416">
        <f>IF(ISBLANK(Q71),"",IF(F71="М",IF(E71&lt;=16,VLOOKUP(Q71,'Таблица Юноши 1'!$N$7:$O$68,2,-1),VLOOKUP(Q71,'Таблица Юноши 1'!$P$7:$Q$68,2,-1)),IF(E71&lt;=16,VLOOKUP(Q71,' Таблица Девушки 1'!$N$8:$O$69,2,-1),VLOOKUP(Q71,' Таблица Девушки 1'!$P$8:$Q$69,2,-1))))</f>
        <v>31</v>
      </c>
      <c r="S71" s="377">
        <v>35</v>
      </c>
      <c r="T71" s="389">
        <f>IF(ISBLANK(S71),"",IF(F71="М",IF(E71&lt;=16,VLOOKUP(S71,'Таблица Юноши 1'!$R$7:$S$43,2,-1),VLOOKUP(S71,'Таблица Юноши 1'!$T$7:$U$43,2,-1)),IF(E71&lt;=16,VLOOKUP(S71,' Таблица Девушки 1'!$R$8:$S$48,2,-1),VLOOKUP(S71,' Таблица Девушки 1'!$T$8:$U$48,2,-1))))</f>
        <v>51</v>
      </c>
      <c r="U71" s="358">
        <f t="shared" si="13"/>
        <v>212</v>
      </c>
      <c r="V71" s="471"/>
      <c r="W71" s="759"/>
      <c r="X71" s="760"/>
      <c r="Y71" s="754"/>
      <c r="Z71" s="764"/>
    </row>
    <row r="72" spans="1:26" ht="19.5" thickBot="1" x14ac:dyDescent="0.3">
      <c r="A72" s="377">
        <v>69</v>
      </c>
      <c r="B72" s="372" t="str">
        <f t="shared" si="12"/>
        <v>Могилевская Область</v>
      </c>
      <c r="C72" s="369" t="s">
        <v>301</v>
      </c>
      <c r="D72" s="462">
        <v>39303</v>
      </c>
      <c r="E72" s="370">
        <f>IF(ISBLANK(D72),"",(DATEDIF(D72,'Условия заполнения'!$A$1:$A$1,"Y")))</f>
        <v>15</v>
      </c>
      <c r="F72" s="389" t="str">
        <f>IF(ISBLANK(F71),"",F71)</f>
        <v>Ж</v>
      </c>
      <c r="G72" s="444">
        <v>4.8</v>
      </c>
      <c r="H72" s="416">
        <f>IF(ISBLANK(G72),"",IF(F72="М",IF(E72&lt;=16,VLOOKUP(G72,'Таблица Юноши 1'!$B$7:$C$23,2,-1),VLOOKUP(G72,'Таблица Юноши 1'!$D$7:$E$24,2,-1)),IF(E72&lt;=16,VLOOKUP(G72,' Таблица Девушки 1'!$B$8:$C$31,2,-1),VLOOKUP(G72,' Таблица Девушки 1'!$D$8:$E$32,2,-1))))</f>
        <v>48</v>
      </c>
      <c r="I72" s="436">
        <v>3.57</v>
      </c>
      <c r="J72" s="389">
        <f>IF(ISBLANK(I72),"",IF(F72="М",IF(E72&lt;=16,VLOOKUP(I72,'Таблица Юноши 1'!$V$7:$W$67,2,-1),VLOOKUP(I72,'Таблица Юноши 1'!$X$7:$Y$67,2,-1)),IF(E72&lt;=16,VLOOKUP(I72,' Таблица Девушки 1'!$V$8:$W$68,2,-1),VLOOKUP(I72,' Таблица Девушки 1'!$X$8:$Y$68,2,-1))))</f>
        <v>46</v>
      </c>
      <c r="K72" s="359"/>
      <c r="L72" s="416" t="str">
        <f>IF(ISBLANK(K72),"",IF(F72="М",IF(E72&lt;17,VLOOKUP(K72,'Таблица юноши'!#REF!,2,-1),VLOOKUP(K72,'Таблица юноши'!#REF!,2,-1)),IF(E72&lt;17,VLOOKUP(K72,'Таблица девушки'!#REF!,2,-1),VLOOKUP(K72,'Таблица девушки'!#REF!,2,-1))))</f>
        <v/>
      </c>
      <c r="M72" s="517" t="s">
        <v>379</v>
      </c>
      <c r="N72" s="389">
        <f>IF(ISBLANK(M72),"",IF(F72="М",IF(E72&lt;=16,VLOOKUP(M72,'Таблица Юноши 1'!$J$7:$K$67,2,-1),VLOOKUP(M72,'Таблица Юноши 1'!$L$7:$M$67,2,-1)),IF(E72&lt;=16,VLOOKUP(M72,' Таблица Девушки 1'!$J$8:$K$68,2,-1),VLOOKUP(M72,' Таблица Девушки 1'!$L$8:$M$68,2,-1))))</f>
        <v>18</v>
      </c>
      <c r="O72" s="377">
        <v>19</v>
      </c>
      <c r="P72" s="389">
        <f>IF(ISBLANK(O72),"",VLOOKUP(O72,'Таблица Юноши 1'!$F$7:$G$57,2,-1))</f>
        <v>19</v>
      </c>
      <c r="Q72" s="426">
        <v>208</v>
      </c>
      <c r="R72" s="416">
        <f>IF(ISBLANK(Q72),"",IF(F72="М",IF(E72&lt;=16,VLOOKUP(Q72,'Таблица Юноши 1'!$N$7:$O$68,2,-1),VLOOKUP(Q72,'Таблица Юноши 1'!$P$7:$Q$68,2,-1)),IF(E72&lt;=16,VLOOKUP(Q72,' Таблица Девушки 1'!$N$8:$O$69,2,-1),VLOOKUP(Q72,' Таблица Девушки 1'!$P$8:$Q$69,2,-1))))</f>
        <v>40</v>
      </c>
      <c r="S72" s="377">
        <v>45</v>
      </c>
      <c r="T72" s="389">
        <f>IF(ISBLANK(S72),"",IF(F72="М",IF(E72&lt;=16,VLOOKUP(S72,'Таблица Юноши 1'!$R$7:$S$43,2,-1),VLOOKUP(S72,'Таблица Юноши 1'!$T$7:$U$43,2,-1)),IF(E72&lt;=16,VLOOKUP(S72,' Таблица Девушки 1'!$R$8:$S$48,2,-1),VLOOKUP(S72,' Таблица Девушки 1'!$T$8:$U$48,2,-1))))</f>
        <v>60</v>
      </c>
      <c r="U72" s="358">
        <f t="shared" si="13"/>
        <v>231</v>
      </c>
      <c r="V72" s="471"/>
      <c r="W72" s="759"/>
      <c r="X72" s="760"/>
      <c r="Y72" s="754"/>
      <c r="Z72" s="764"/>
    </row>
    <row r="73" spans="1:26" ht="19.5" hidden="1" thickBot="1" x14ac:dyDescent="0.3">
      <c r="A73" s="378">
        <v>70</v>
      </c>
      <c r="B73" s="379" t="str">
        <f t="shared" si="12"/>
        <v>Могилевская Область</v>
      </c>
      <c r="C73" s="381"/>
      <c r="D73" s="463"/>
      <c r="E73" s="380" t="str">
        <f>IF(ISBLANK(D73),"",(DATEDIF(D73,'Условия заполнения'!$A$1:$A$1,"Y")))</f>
        <v/>
      </c>
      <c r="F73" s="390" t="str">
        <f>IF(ISBLANK(F72),"",F72)</f>
        <v>Ж</v>
      </c>
      <c r="G73" s="445"/>
      <c r="H73" s="417" t="str">
        <f>IF(ISBLANK(G73),"",IF(F73="М",IF(E73&lt;=16,VLOOKUP(G73,'Таблица Юноши 1'!$B$7:$C$23,2,-1),VLOOKUP(G73,'Таблица Юноши 1'!$D$7:$E$24,2,-1)),IF(E73&lt;=16,VLOOKUP(G73,' Таблица Девушки 1'!$B$8:$C$31,2,-1),VLOOKUP(G73,' Таблица Девушки 1'!$D$8:$E$32,2,-1))))</f>
        <v/>
      </c>
      <c r="I73" s="437"/>
      <c r="J73" s="390" t="str">
        <f>IF(ISBLANK(I73),"",IF(F73="М",IF(E73&lt;=16,VLOOKUP(I73,'Таблица Юноши 1'!$V$7:$W$67,2,-1),VLOOKUP(I73,'Таблица Юноши 1'!$X$7:$Y$67,2,-1)),IF(E73&lt;=16,VLOOKUP(I73,' Таблица Девушки 1'!$V$8:$W$68,2,-1),VLOOKUP(I73,' Таблица Девушки 1'!$X$8:$Y$68,2,-1))))</f>
        <v/>
      </c>
      <c r="K73" s="364"/>
      <c r="L73" s="417" t="str">
        <f>IF(ISBLANK(K73),"",IF(F73="М",IF(E73&lt;17,VLOOKUP(K73,'Таблица юноши'!#REF!,2,-1),VLOOKUP(K73,'Таблица юноши'!#REF!,2,-1)),IF(E73&lt;17,VLOOKUP(K73,'Таблица девушки'!#REF!,2,-1),VLOOKUP(K73,'Таблица девушки'!#REF!,2,-1))))</f>
        <v/>
      </c>
      <c r="M73" s="518"/>
      <c r="N73" s="390" t="str">
        <f>IF(ISBLANK(M73),"",IF(F73="М",IF(E73&lt;=16,VLOOKUP(M73,'Таблица Юноши 1'!$J$7:$K$67,2,-1),VLOOKUP(M73,'Таблица Юноши 1'!$L$7:$M$67,2,-1)),IF(E73&lt;=16,VLOOKUP(M73,' Таблица Девушки 1'!$J$8:$K$68,2,-1),VLOOKUP(M73,' Таблица Девушки 1'!$L$8:$M$68,2,-1))))</f>
        <v/>
      </c>
      <c r="O73" s="378"/>
      <c r="P73" s="390" t="str">
        <f>IF(ISBLANK(O73),"",VLOOKUP(O73,'Таблица Юноши 1'!$F$7:$G$57,2,-1))</f>
        <v/>
      </c>
      <c r="Q73" s="427"/>
      <c r="R73" s="417" t="str">
        <f>IF(ISBLANK(Q73),"",IF(F73="М",IF(E73&lt;=16,VLOOKUP(Q73,'Таблица Юноши 1'!$N$7:$O$68,2,-1),VLOOKUP(Q73,'Таблица Юноши 1'!$P$7:$Q$68,2,-1)),IF(E73&lt;=16,VLOOKUP(Q73,' Таблица Девушки 1'!$N$8:$O$69,2,-1),VLOOKUP(Q73,' Таблица Девушки 1'!$P$8:$Q$69,2,-1))))</f>
        <v/>
      </c>
      <c r="S73" s="378"/>
      <c r="T73" s="390" t="str">
        <f>IF(ISBLANK(S73),"",IF(F73="М",IF(E73&lt;=16,VLOOKUP(S73,'Таблица Юноши 1'!$R$7:$S$43,2,-1),VLOOKUP(S73,'Таблица Юноши 1'!$T$7:$U$43,2,-1)),IF(E73&lt;=16,VLOOKUP(S73,' Таблица Девушки 1'!$R$8:$S$48,2,-1),VLOOKUP(S73,' Таблица Девушки 1'!$T$8:$U$48,2,-1))))</f>
        <v/>
      </c>
      <c r="U73" s="361">
        <f t="shared" si="13"/>
        <v>0</v>
      </c>
      <c r="V73" s="472"/>
      <c r="W73" s="768"/>
      <c r="X73" s="769"/>
      <c r="Y73" s="755"/>
      <c r="Z73" s="765"/>
    </row>
    <row r="74" spans="1:26" x14ac:dyDescent="0.25">
      <c r="A74" s="373">
        <v>71</v>
      </c>
      <c r="B74" s="374" t="s">
        <v>215</v>
      </c>
      <c r="C74" s="374" t="s">
        <v>302</v>
      </c>
      <c r="D74" s="457">
        <v>39057</v>
      </c>
      <c r="E74" s="375">
        <f>IF(ISBLANK(D74),"",(DATEDIF(D74,'Условия заполнения'!$A$1:$A$1,"Y")))</f>
        <v>16</v>
      </c>
      <c r="F74" s="400" t="s">
        <v>24</v>
      </c>
      <c r="G74" s="440">
        <v>4.0999999999999996</v>
      </c>
      <c r="H74" s="412">
        <f>IF(ISBLANK(G74),"",IF(F74="М",IF(E74&lt;=16,VLOOKUP(G74,'Таблица Юноши 1'!$B$7:$C$23,2,-1),VLOOKUP(G74,'Таблица Юноши 1'!$D$7:$E$24,2,-1)),IF(E74&lt;=16,VLOOKUP(G74,' Таблица Девушки 1'!$B$8:$C$31,2,-1),VLOOKUP(G74,' Таблица Девушки 1'!$D$8:$E$32,2,-1))))</f>
        <v>57</v>
      </c>
      <c r="I74" s="432">
        <v>7.12</v>
      </c>
      <c r="J74" s="400">
        <f>IF(ISBLANK(I74),"",IF(F74="М",IF(E74&lt;=16,VLOOKUP(I74,'Таблица Юноши 1'!$V$7:$W$67,2,-1),VLOOKUP(I74,'Таблица Юноши 1'!$X$7:$Y$67,2,-1)),IF(E74&lt;=16,VLOOKUP(I74,' Таблица Девушки 1'!$V$8:$W$68,2,-1),VLOOKUP(I74,' Таблица Девушки 1'!$X$8:$Y$68,2,-1))))</f>
        <v>54</v>
      </c>
      <c r="K74" s="352"/>
      <c r="L74" s="412" t="str">
        <f>IF(ISBLANK(K74),"",IF(F74="М",IF(E74&lt;17,VLOOKUP(K74,'Таблица юноши'!#REF!,2,-1),VLOOKUP(K74,'Таблица юноши'!#REF!,2,-1)),IF(E74&lt;17,VLOOKUP(K74,'Таблица девушки'!#REF!,2,-1),VLOOKUP(K74,'Таблица девушки'!#REF!,2,-1))))</f>
        <v/>
      </c>
      <c r="M74" s="513" t="s">
        <v>419</v>
      </c>
      <c r="N74" s="400">
        <f>IF(ISBLANK(M74),"",IF(F74="М",IF(E74&lt;=16,VLOOKUP(M74,'Таблица Юноши 1'!$J$7:$K$67,2,-1),VLOOKUP(M74,'Таблица Юноши 1'!$L$7:$M$67,2,-1)),IF(E74&lt;=16,VLOOKUP(M74,' Таблица Девушки 1'!$J$8:$K$68,2,-1),VLOOKUP(M74,' Таблица Девушки 1'!$L$8:$M$68,2,-1))))</f>
        <v>58</v>
      </c>
      <c r="O74" s="373">
        <v>26</v>
      </c>
      <c r="P74" s="400">
        <f>IF(ISBLANK(O74),"",VLOOKUP(O74,'Таблица Юноши 1'!$F$7:$G$57,2,-1))</f>
        <v>26</v>
      </c>
      <c r="Q74" s="428">
        <v>288</v>
      </c>
      <c r="R74" s="412">
        <f>IF(ISBLANK(Q74),"",IF(F74="М",IF(E74&lt;=16,VLOOKUP(Q74,'Таблица Юноши 1'!$N$7:$O$68,2,-1),VLOOKUP(Q74,'Таблица Юноши 1'!$P$7:$Q$68,2,-1)),IF(E74&lt;=16,VLOOKUP(Q74,' Таблица Девушки 1'!$N$8:$O$69,2,-1),VLOOKUP(Q74,' Таблица Девушки 1'!$P$8:$Q$69,2,-1))))</f>
        <v>60</v>
      </c>
      <c r="S74" s="373">
        <v>12</v>
      </c>
      <c r="T74" s="400">
        <f>IF(ISBLANK(S74),"",IF(F74="М",IF(E74&lt;=16,VLOOKUP(S74,'Таблица Юноши 1'!$R$7:$S$43,2,-1),VLOOKUP(S74,'Таблица Юноши 1'!$T$7:$U$43,2,-1)),IF(E74&lt;=16,VLOOKUP(S74,' Таблица Девушки 1'!$R$8:$S$48,2,-1),VLOOKUP(S74,' Таблица Девушки 1'!$T$8:$U$48,2,-1))))</f>
        <v>14</v>
      </c>
      <c r="U74" s="351">
        <f t="shared" si="13"/>
        <v>269</v>
      </c>
      <c r="V74" s="473">
        <f>'Юноши '!W38</f>
        <v>8</v>
      </c>
      <c r="W74" s="761">
        <f>SUM(U74:U80)</f>
        <v>1418</v>
      </c>
      <c r="X74" s="762"/>
      <c r="Y74" s="753">
        <f>SUM(U74:U87)</f>
        <v>2802</v>
      </c>
      <c r="Z74" s="763">
        <f t="shared" ref="Z74" si="14">IFERROR(_xlfn.RANK.EQ(Y74,$Y$4:$Y$101,0),"")</f>
        <v>4</v>
      </c>
    </row>
    <row r="75" spans="1:26" x14ac:dyDescent="0.25">
      <c r="A75" s="376">
        <v>72</v>
      </c>
      <c r="B75" s="371" t="str">
        <f>B74</f>
        <v>Минская область</v>
      </c>
      <c r="C75" s="367" t="s">
        <v>303</v>
      </c>
      <c r="D75" s="458">
        <v>38494</v>
      </c>
      <c r="E75" s="368">
        <f>IF(ISBLANK(D75),"",(DATEDIF(D75,'Условия заполнения'!$A$1:$A$1,"Y")))</f>
        <v>17</v>
      </c>
      <c r="F75" s="401" t="s">
        <v>24</v>
      </c>
      <c r="G75" s="441">
        <v>4.5</v>
      </c>
      <c r="H75" s="413">
        <f>IF(ISBLANK(G75),"",IF(F75="М",IF(E75&lt;=16,VLOOKUP(G75,'Таблица Юноши 1'!$B$7:$C$23,2,-1),VLOOKUP(G75,'Таблица Юноши 1'!$D$7:$E$24,2,-1)),IF(E75&lt;=16,VLOOKUP(G75,' Таблица Девушки 1'!$B$8:$C$31,2,-1),VLOOKUP(G75,' Таблица Девушки 1'!$D$8:$E$32,2,-1))))</f>
        <v>42</v>
      </c>
      <c r="I75" s="433">
        <v>11.02</v>
      </c>
      <c r="J75" s="401">
        <f>IF(ISBLANK(I75),"",IF(F75="М",IF(E75&lt;=16,VLOOKUP(I75,'Таблица Юноши 1'!$V$7:$W$67,2,-1),VLOOKUP(I75,'Таблица Юноши 1'!$X$7:$Y$67,2,-1)),IF(E75&lt;=16,VLOOKUP(I75,' Таблица Девушки 1'!$V$8:$W$68,2,-1),VLOOKUP(I75,' Таблица Девушки 1'!$X$8:$Y$68,2,-1))))</f>
        <v>44</v>
      </c>
      <c r="K75" s="354"/>
      <c r="L75" s="413"/>
      <c r="M75" s="514" t="s">
        <v>420</v>
      </c>
      <c r="N75" s="401">
        <f>IF(ISBLANK(M75),"",IF(F75="М",IF(E75&lt;=16,VLOOKUP(M75,'Таблица Юноши 1'!$J$7:$K$67,2,-1),VLOOKUP(M75,'Таблица Юноши 1'!$L$7:$M$67,2,-1)),IF(E75&lt;=16,VLOOKUP(M75,' Таблица Девушки 1'!$J$8:$K$68,2,-1),VLOOKUP(M75,' Таблица Девушки 1'!$L$8:$M$68,2,-1))))</f>
        <v>48</v>
      </c>
      <c r="O75" s="376">
        <v>22</v>
      </c>
      <c r="P75" s="401">
        <f>IF(ISBLANK(O75),"",VLOOKUP(O75,'Таблица Юноши 1'!$F$7:$G$57,2,-1))</f>
        <v>22</v>
      </c>
      <c r="Q75" s="423">
        <v>268</v>
      </c>
      <c r="R75" s="413">
        <f>IF(ISBLANK(Q75),"",IF(F75="М",IF(E75&lt;=16,VLOOKUP(Q75,'Таблица Юноши 1'!$N$7:$O$68,2,-1),VLOOKUP(Q75,'Таблица Юноши 1'!$P$7:$Q$68,2,-1)),IF(E75&lt;=16,VLOOKUP(Q75,' Таблица Девушки 1'!$N$8:$O$69,2,-1),VLOOKUP(Q75,' Таблица Девушки 1'!$P$8:$Q$69,2,-1))))</f>
        <v>48</v>
      </c>
      <c r="S75" s="376">
        <v>11</v>
      </c>
      <c r="T75" s="401">
        <f>IF(ISBLANK(S75),"",IF(F75="М",IF(E75&lt;=16,VLOOKUP(S75,'Таблица Юноши 1'!$R$7:$S$43,2,-1),VLOOKUP(S75,'Таблица Юноши 1'!$T$7:$U$43,2,-1)),IF(E75&lt;=16,VLOOKUP(S75,' Таблица Девушки 1'!$R$8:$S$48,2,-1),VLOOKUP(S75,' Таблица Девушки 1'!$T$8:$U$48,2,-1))))</f>
        <v>11</v>
      </c>
      <c r="U75" s="353">
        <f t="shared" si="13"/>
        <v>215</v>
      </c>
      <c r="V75" s="471"/>
      <c r="W75" s="759"/>
      <c r="X75" s="760"/>
      <c r="Y75" s="754"/>
      <c r="Z75" s="764"/>
    </row>
    <row r="76" spans="1:26" x14ac:dyDescent="0.25">
      <c r="A76" s="376">
        <v>73</v>
      </c>
      <c r="B76" s="371" t="str">
        <f t="shared" ref="B76:B87" si="15">B75</f>
        <v>Минская область</v>
      </c>
      <c r="C76" s="367" t="s">
        <v>304</v>
      </c>
      <c r="D76" s="458">
        <v>39036</v>
      </c>
      <c r="E76" s="368">
        <f>IF(ISBLANK(D76),"",(DATEDIF(D76,'Условия заполнения'!$A$1:$A$1,"Y")))</f>
        <v>16</v>
      </c>
      <c r="F76" s="401" t="str">
        <f>IF(ISBLANK(F74),"",F74)</f>
        <v>М</v>
      </c>
      <c r="G76" s="441">
        <v>4.4000000000000004</v>
      </c>
      <c r="H76" s="413">
        <f>IF(ISBLANK(G76),"",IF(F76="М",IF(E76&lt;=16,VLOOKUP(G76,'Таблица Юноши 1'!$B$7:$C$23,2,-1),VLOOKUP(G76,'Таблица Юноши 1'!$D$7:$E$24,2,-1)),IF(E76&lt;=16,VLOOKUP(G76,' Таблица Девушки 1'!$B$8:$C$31,2,-1),VLOOKUP(G76,' Таблица Девушки 1'!$D$8:$E$32,2,-1))))</f>
        <v>46</v>
      </c>
      <c r="I76" s="433">
        <v>7.39</v>
      </c>
      <c r="J76" s="401">
        <f>IF(ISBLANK(I76),"",IF(F76="М",IF(E76&lt;=16,VLOOKUP(I76,'Таблица Юноши 1'!$V$7:$W$67,2,-1),VLOOKUP(I76,'Таблица Юноши 1'!$X$7:$Y$67,2,-1)),IF(E76&lt;=16,VLOOKUP(I76,' Таблица Девушки 1'!$V$8:$W$68,2,-1),VLOOKUP(I76,' Таблица Девушки 1'!$X$8:$Y$68,2,-1))))</f>
        <v>40</v>
      </c>
      <c r="K76" s="354"/>
      <c r="L76" s="413" t="str">
        <f>IF(ISBLANK(K76),"",IF(F76="М",IF(E76&lt;17,VLOOKUP(K76,'Таблица юноши'!#REF!,2,-1),VLOOKUP(K76,'Таблица юноши'!#REF!,2,-1)),IF(E76&lt;17,VLOOKUP(K76,'Таблица девушки'!#REF!,2,-1),VLOOKUP(K76,'Таблица девушки'!#REF!,2,-1))))</f>
        <v/>
      </c>
      <c r="M76" s="514" t="s">
        <v>421</v>
      </c>
      <c r="N76" s="401">
        <f>IF(ISBLANK(M76),"",IF(F76="М",IF(E76&lt;=16,VLOOKUP(M76,'Таблица Юноши 1'!$J$7:$K$67,2,-1),VLOOKUP(M76,'Таблица Юноши 1'!$L$7:$M$67,2,-1)),IF(E76&lt;=16,VLOOKUP(M76,' Таблица Девушки 1'!$J$8:$K$68,2,-1),VLOOKUP(M76,' Таблица Девушки 1'!$L$8:$M$68,2,-1))))</f>
        <v>35</v>
      </c>
      <c r="O76" s="376">
        <v>20</v>
      </c>
      <c r="P76" s="401">
        <f>IF(ISBLANK(O76),"",VLOOKUP(O76,'Таблица Юноши 1'!$F$7:$G$57,2,-1))</f>
        <v>20</v>
      </c>
      <c r="Q76" s="423">
        <v>265</v>
      </c>
      <c r="R76" s="413">
        <f>IF(ISBLANK(Q76),"",IF(F76="М",IF(E76&lt;=16,VLOOKUP(Q76,'Таблица Юноши 1'!$N$7:$O$68,2,-1),VLOOKUP(Q76,'Таблица Юноши 1'!$P$7:$Q$68,2,-1)),IF(E76&lt;=16,VLOOKUP(Q76,' Таблица Девушки 1'!$N$8:$O$69,2,-1),VLOOKUP(Q76,' Таблица Девушки 1'!$P$8:$Q$69,2,-1))))</f>
        <v>47</v>
      </c>
      <c r="S76" s="376">
        <v>30</v>
      </c>
      <c r="T76" s="401">
        <f>IF(ISBLANK(S76),"",IF(F76="М",IF(E76&lt;=16,VLOOKUP(S76,'Таблица Юноши 1'!$R$7:$S$43,2,-1),VLOOKUP(S76,'Таблица Юноши 1'!$T$7:$U$43,2,-1)),IF(E76&lt;=16,VLOOKUP(S76,' Таблица Девушки 1'!$R$8:$S$48,2,-1),VLOOKUP(S76,' Таблица Девушки 1'!$T$8:$U$48,2,-1))))</f>
        <v>50</v>
      </c>
      <c r="U76" s="353">
        <f t="shared" si="13"/>
        <v>238</v>
      </c>
      <c r="V76" s="471">
        <f>'Юноши '!W39</f>
        <v>36</v>
      </c>
      <c r="W76" s="759"/>
      <c r="X76" s="760"/>
      <c r="Y76" s="754"/>
      <c r="Z76" s="764"/>
    </row>
    <row r="77" spans="1:26" x14ac:dyDescent="0.25">
      <c r="A77" s="376">
        <v>74</v>
      </c>
      <c r="B77" s="371" t="str">
        <f t="shared" si="15"/>
        <v>Минская область</v>
      </c>
      <c r="C77" s="367" t="s">
        <v>305</v>
      </c>
      <c r="D77" s="458">
        <v>39251</v>
      </c>
      <c r="E77" s="368">
        <f>IF(ISBLANK(D77),"",(DATEDIF(D77,'Условия заполнения'!$A$1:$A$1,"Y")))</f>
        <v>15</v>
      </c>
      <c r="F77" s="401" t="str">
        <f>IF(ISBLANK(F76),"",F76)</f>
        <v>М</v>
      </c>
      <c r="G77" s="441">
        <v>4.5</v>
      </c>
      <c r="H77" s="413">
        <f>IF(ISBLANK(G77),"",IF(F77="М",IF(E77&lt;=16,VLOOKUP(G77,'Таблица Юноши 1'!$B$7:$C$23,2,-1),VLOOKUP(G77,'Таблица Юноши 1'!$D$7:$E$24,2,-1)),IF(E77&lt;=16,VLOOKUP(G77,' Таблица Девушки 1'!$B$8:$C$31,2,-1),VLOOKUP(G77,' Таблица Девушки 1'!$D$8:$E$32,2,-1))))</f>
        <v>42</v>
      </c>
      <c r="I77" s="433">
        <v>7.13</v>
      </c>
      <c r="J77" s="401">
        <f>IF(ISBLANK(I77),"",IF(F77="М",IF(E77&lt;=16,VLOOKUP(I77,'Таблица Юноши 1'!$V$7:$W$67,2,-1),VLOOKUP(I77,'Таблица Юноши 1'!$X$7:$Y$67,2,-1)),IF(E77&lt;=16,VLOOKUP(I77,' Таблица Девушки 1'!$V$8:$W$68,2,-1),VLOOKUP(I77,' Таблица Девушки 1'!$X$8:$Y$68,2,-1))))</f>
        <v>53</v>
      </c>
      <c r="K77" s="354"/>
      <c r="L77" s="413" t="str">
        <f>IF(ISBLANK(K77),"",IF(F77="М",IF(E77&lt;17,VLOOKUP(K77,'Таблица юноши'!#REF!,2,-1),VLOOKUP(K77,'Таблица юноши'!#REF!,2,-1)),IF(E77&lt;17,VLOOKUP(K77,'Таблица девушки'!#REF!,2,-1),VLOOKUP(K77,'Таблица девушки'!#REF!,2,-1))))</f>
        <v/>
      </c>
      <c r="M77" s="514" t="s">
        <v>422</v>
      </c>
      <c r="N77" s="401">
        <f>IF(ISBLANK(M77),"",IF(F77="М",IF(E77&lt;=16,VLOOKUP(M77,'Таблица Юноши 1'!$J$7:$K$67,2,-1),VLOOKUP(M77,'Таблица Юноши 1'!$L$7:$M$67,2,-1)),IF(E77&lt;=16,VLOOKUP(M77,' Таблица Девушки 1'!$J$8:$K$68,2,-1),VLOOKUP(M77,' Таблица Девушки 1'!$L$8:$M$68,2,-1))))</f>
        <v>60</v>
      </c>
      <c r="O77" s="376">
        <v>10</v>
      </c>
      <c r="P77" s="401">
        <f>IF(ISBLANK(O77),"",VLOOKUP(O77,'Таблица Юноши 1'!$F$7:$G$57,2,-1))</f>
        <v>10</v>
      </c>
      <c r="Q77" s="423">
        <v>241</v>
      </c>
      <c r="R77" s="413">
        <f>IF(ISBLANK(Q77),"",IF(F77="М",IF(E77&lt;=16,VLOOKUP(Q77,'Таблица Юноши 1'!$N$7:$O$68,2,-1),VLOOKUP(Q77,'Таблица Юноши 1'!$P$7:$Q$68,2,-1)),IF(E77&lt;=16,VLOOKUP(Q77,' Таблица Девушки 1'!$N$8:$O$69,2,-1),VLOOKUP(Q77,' Таблица Девушки 1'!$P$8:$Q$69,2,-1))))</f>
        <v>23</v>
      </c>
      <c r="S77" s="376">
        <v>23</v>
      </c>
      <c r="T77" s="401">
        <f>IF(ISBLANK(S77),"",IF(F77="М",IF(E77&lt;=16,VLOOKUP(S77,'Таблица Юноши 1'!$R$7:$S$43,2,-1),VLOOKUP(S77,'Таблица Юноши 1'!$T$7:$U$43,2,-1)),IF(E77&lt;=16,VLOOKUP(S77,' Таблица Девушки 1'!$R$8:$S$48,2,-1),VLOOKUP(S77,' Таблица Девушки 1'!$T$8:$U$48,2,-1))))</f>
        <v>36</v>
      </c>
      <c r="U77" s="353">
        <f t="shared" si="13"/>
        <v>224</v>
      </c>
      <c r="V77" s="471">
        <f>'Юноши '!W40</f>
        <v>19</v>
      </c>
      <c r="W77" s="759"/>
      <c r="X77" s="760"/>
      <c r="Y77" s="754"/>
      <c r="Z77" s="764"/>
    </row>
    <row r="78" spans="1:26" x14ac:dyDescent="0.25">
      <c r="A78" s="376">
        <v>75</v>
      </c>
      <c r="B78" s="371" t="str">
        <f t="shared" si="15"/>
        <v>Минская область</v>
      </c>
      <c r="C78" s="367" t="s">
        <v>306</v>
      </c>
      <c r="D78" s="458">
        <v>38884</v>
      </c>
      <c r="E78" s="368">
        <f>IF(ISBLANK(D78),"",(DATEDIF(D78,'Условия заполнения'!$A$1:$A$1,"Y")))</f>
        <v>16</v>
      </c>
      <c r="F78" s="401" t="str">
        <f>IF(ISBLANK(F77),"",F77)</f>
        <v>М</v>
      </c>
      <c r="G78" s="441">
        <v>4.0999999999999996</v>
      </c>
      <c r="H78" s="413">
        <f>IF(ISBLANK(G78),"",IF(F78="М",IF(E78&lt;=16,VLOOKUP(G78,'Таблица Юноши 1'!$B$7:$C$23,2,-1),VLOOKUP(G78,'Таблица Юноши 1'!$D$7:$E$24,2,-1)),IF(E78&lt;=16,VLOOKUP(G78,' Таблица Девушки 1'!$B$8:$C$31,2,-1),VLOOKUP(G78,' Таблица Девушки 1'!$D$8:$E$32,2,-1))))</f>
        <v>57</v>
      </c>
      <c r="I78" s="433">
        <v>7.37</v>
      </c>
      <c r="J78" s="401">
        <f>IF(ISBLANK(I78),"",IF(F78="М",IF(E78&lt;=16,VLOOKUP(I78,'Таблица Юноши 1'!$V$7:$W$67,2,-1),VLOOKUP(I78,'Таблица Юноши 1'!$X$7:$Y$67,2,-1)),IF(E78&lt;=16,VLOOKUP(I78,' Таблица Девушки 1'!$V$8:$W$68,2,-1),VLOOKUP(I78,' Таблица Девушки 1'!$X$8:$Y$68,2,-1))))</f>
        <v>41</v>
      </c>
      <c r="K78" s="354"/>
      <c r="L78" s="413" t="str">
        <f>IF(ISBLANK(K78),"",IF(F78="М",IF(E78&lt;17,VLOOKUP(K78,'Таблица юноши'!#REF!,2,-1),VLOOKUP(K78,'Таблица юноши'!#REF!,2,-1)),IF(E78&lt;17,VLOOKUP(K78,'Таблица девушки'!#REF!,2,-1),VLOOKUP(K78,'Таблица девушки'!#REF!,2,-1))))</f>
        <v/>
      </c>
      <c r="M78" s="514" t="s">
        <v>423</v>
      </c>
      <c r="N78" s="401">
        <f>IF(ISBLANK(M78),"",IF(F78="М",IF(E78&lt;=16,VLOOKUP(M78,'Таблица Юноши 1'!$J$7:$K$67,2,-1),VLOOKUP(M78,'Таблица Юноши 1'!$L$7:$M$67,2,-1)),IF(E78&lt;=16,VLOOKUP(M78,' Таблица Девушки 1'!$J$8:$K$68,2,-1),VLOOKUP(M78,' Таблица Девушки 1'!$L$8:$M$68,2,-1))))</f>
        <v>30</v>
      </c>
      <c r="O78" s="376">
        <v>23</v>
      </c>
      <c r="P78" s="401">
        <f>IF(ISBLANK(O78),"",VLOOKUP(O78,'Таблица Юноши 1'!$F$7:$G$57,2,-1))</f>
        <v>23</v>
      </c>
      <c r="Q78" s="423">
        <v>265</v>
      </c>
      <c r="R78" s="413">
        <f>IF(ISBLANK(Q78),"",IF(F78="М",IF(E78&lt;=16,VLOOKUP(Q78,'Таблица Юноши 1'!$N$7:$O$68,2,-1),VLOOKUP(Q78,'Таблица Юноши 1'!$P$7:$Q$68,2,-1)),IF(E78&lt;=16,VLOOKUP(Q78,' Таблица Девушки 1'!$N$8:$O$69,2,-1),VLOOKUP(Q78,' Таблица Девушки 1'!$P$8:$Q$69,2,-1))))</f>
        <v>47</v>
      </c>
      <c r="S78" s="376">
        <v>25</v>
      </c>
      <c r="T78" s="401">
        <f>IF(ISBLANK(S78),"",IF(F78="М",IF(E78&lt;=16,VLOOKUP(S78,'Таблица Юноши 1'!$R$7:$S$43,2,-1),VLOOKUP(S78,'Таблица Юноши 1'!$T$7:$U$43,2,-1)),IF(E78&lt;=16,VLOOKUP(S78,' Таблица Девушки 1'!$R$8:$S$48,2,-1),VLOOKUP(S78,' Таблица Девушки 1'!$T$8:$U$48,2,-1))))</f>
        <v>40</v>
      </c>
      <c r="U78" s="353">
        <f t="shared" si="13"/>
        <v>238</v>
      </c>
      <c r="V78" s="471">
        <f>'Юноши '!W41</f>
        <v>32</v>
      </c>
      <c r="W78" s="759"/>
      <c r="X78" s="760"/>
      <c r="Y78" s="754"/>
      <c r="Z78" s="764"/>
    </row>
    <row r="79" spans="1:26" x14ac:dyDescent="0.25">
      <c r="A79" s="376">
        <v>76</v>
      </c>
      <c r="B79" s="371" t="str">
        <f t="shared" si="15"/>
        <v>Минская область</v>
      </c>
      <c r="C79" s="367" t="s">
        <v>307</v>
      </c>
      <c r="D79" s="458">
        <v>38703</v>
      </c>
      <c r="E79" s="368">
        <f>IF(ISBLANK(D79),"",(DATEDIF(D79,'Условия заполнения'!$A$1:$A$1,"Y")))</f>
        <v>17</v>
      </c>
      <c r="F79" s="401" t="str">
        <f>IF(ISBLANK(F78),"",F78)</f>
        <v>М</v>
      </c>
      <c r="G79" s="441">
        <v>4.2</v>
      </c>
      <c r="H79" s="413">
        <f>IF(ISBLANK(G79),"",IF(F79="М",IF(E79&lt;=16,VLOOKUP(G79,'Таблица Юноши 1'!$B$7:$C$23,2,-1),VLOOKUP(G79,'Таблица Юноши 1'!$D$7:$E$24,2,-1)),IF(E79&lt;=16,VLOOKUP(G79,' Таблица Девушки 1'!$B$8:$C$31,2,-1),VLOOKUP(G79,' Таблица Девушки 1'!$D$8:$E$32,2,-1))))</f>
        <v>53</v>
      </c>
      <c r="I79" s="433">
        <v>12.16</v>
      </c>
      <c r="J79" s="401">
        <f>IF(ISBLANK(I79),"",IF(F79="М",IF(E79&lt;=16,VLOOKUP(I79,'Таблица Юноши 1'!$V$7:$W$67,2,-1),VLOOKUP(I79,'Таблица Юноши 1'!$X$7:$Y$67,2,-1)),IF(E79&lt;=16,VLOOKUP(I79,' Таблица Девушки 1'!$V$8:$W$68,2,-1),VLOOKUP(I79,' Таблица Девушки 1'!$X$8:$Y$68,2,-1))))</f>
        <v>28</v>
      </c>
      <c r="K79" s="354"/>
      <c r="L79" s="413" t="str">
        <f>IF(ISBLANK(K79),"",IF(F79="М",IF(E79&lt;17,VLOOKUP(K79,'Таблица юноши'!#REF!,2,-1),VLOOKUP(K79,'Таблица юноши'!#REF!,2,-1)),IF(E79&lt;17,VLOOKUP(K79,'Таблица девушки'!#REF!,2,-1),VLOOKUP(K79,'Таблица девушки'!#REF!,2,-1))))</f>
        <v/>
      </c>
      <c r="M79" s="514" t="s">
        <v>424</v>
      </c>
      <c r="N79" s="401">
        <f>IF(ISBLANK(M79),"",IF(F79="М",IF(E79&lt;=16,VLOOKUP(M79,'Таблица Юноши 1'!$J$7:$K$67,2,-1),VLOOKUP(M79,'Таблица Юноши 1'!$L$7:$M$67,2,-1)),IF(E79&lt;=16,VLOOKUP(M79,' Таблица Девушки 1'!$J$8:$K$68,2,-1),VLOOKUP(M79,' Таблица Девушки 1'!$L$8:$M$68,2,-1))))</f>
        <v>36</v>
      </c>
      <c r="O79" s="376">
        <v>24</v>
      </c>
      <c r="P79" s="401">
        <f>IF(ISBLANK(O79),"",VLOOKUP(O79,'Таблица Юноши 1'!$F$7:$G$57,2,-1))</f>
        <v>24</v>
      </c>
      <c r="Q79" s="423">
        <v>270</v>
      </c>
      <c r="R79" s="413">
        <f>IF(ISBLANK(Q79),"",IF(F79="М",IF(E79&lt;=16,VLOOKUP(Q79,'Таблица Юноши 1'!$N$7:$O$68,2,-1),VLOOKUP(Q79,'Таблица Юноши 1'!$P$7:$Q$68,2,-1)),IF(E79&lt;=16,VLOOKUP(Q79,' Таблица Девушки 1'!$N$8:$O$69,2,-1),VLOOKUP(Q79,' Таблица Девушки 1'!$P$8:$Q$69,2,-1))))</f>
        <v>50</v>
      </c>
      <c r="S79" s="376">
        <v>27</v>
      </c>
      <c r="T79" s="401">
        <f>IF(ISBLANK(S79),"",IF(F79="М",IF(E79&lt;=16,VLOOKUP(S79,'Таблица Юноши 1'!$R$7:$S$43,2,-1),VLOOKUP(S79,'Таблица Юноши 1'!$T$7:$U$43,2,-1)),IF(E79&lt;=16,VLOOKUP(S79,' Таблица Девушки 1'!$R$8:$S$48,2,-1),VLOOKUP(S79,' Таблица Девушки 1'!$T$8:$U$48,2,-1))))</f>
        <v>43</v>
      </c>
      <c r="U79" s="353">
        <f t="shared" si="13"/>
        <v>234</v>
      </c>
      <c r="V79" s="471">
        <f>'Юноши '!W42</f>
        <v>20</v>
      </c>
      <c r="W79" s="759"/>
      <c r="X79" s="760"/>
      <c r="Y79" s="754"/>
      <c r="Z79" s="764"/>
    </row>
    <row r="80" spans="1:26" ht="19.5" hidden="1" thickBot="1" x14ac:dyDescent="0.3">
      <c r="A80" s="402">
        <v>77</v>
      </c>
      <c r="B80" s="403" t="str">
        <f t="shared" si="15"/>
        <v>Минская область</v>
      </c>
      <c r="C80" s="459"/>
      <c r="D80" s="460"/>
      <c r="E80" s="404" t="str">
        <f>IF(ISBLANK(D80),"",(DATEDIF(D80,'Условия заполнения'!$A$1:$A$1,"Y")))</f>
        <v/>
      </c>
      <c r="F80" s="405" t="str">
        <f>IF(ISBLANK(F79),"",F79)</f>
        <v>М</v>
      </c>
      <c r="G80" s="446"/>
      <c r="H80" s="418" t="str">
        <f>IF(ISBLANK(G80),"",IF(F80="М",IF(E80&lt;=16,VLOOKUP(G80,'Таблица Юноши 1'!$B$7:$C$23,2,-1),VLOOKUP(G80,'Таблица Юноши 1'!$D$7:$E$24,2,-1)),IF(E80&lt;=16,VLOOKUP(G80,' Таблица Девушки 1'!$B$8:$C$31,2,-1),VLOOKUP(G80,' Таблица Девушки 1'!$D$8:$E$32,2,-1))))</f>
        <v/>
      </c>
      <c r="I80" s="438"/>
      <c r="J80" s="405" t="str">
        <f>IF(ISBLANK(I80),"",IF(F80="М",IF(E80&lt;=16,VLOOKUP(I80,'Таблица Юноши 1'!$V$7:$W$67,2,-1),VLOOKUP(I80,'Таблица Юноши 1'!$X$7:$Y$67,2,-1)),IF(E80&lt;=16,VLOOKUP(I80,' Таблица Девушки 1'!$V$8:$W$68,2,-1),VLOOKUP(I80,' Таблица Девушки 1'!$X$8:$Y$68,2,-1))))</f>
        <v/>
      </c>
      <c r="K80" s="355"/>
      <c r="L80" s="418" t="str">
        <f>IF(ISBLANK(K80),"",IF(F80="М",IF(E80&lt;17,VLOOKUP(K80,'Таблица юноши'!#REF!,2,-1),VLOOKUP(K80,'Таблица юноши'!#REF!,2,-1)),IF(E80&lt;17,VLOOKUP(K80,'Таблица девушки'!#REF!,2,-1),VLOOKUP(K80,'Таблица девушки'!#REF!,2,-1))))</f>
        <v/>
      </c>
      <c r="M80" s="515"/>
      <c r="N80" s="405" t="str">
        <f>IF(ISBLANK(M80),"",IF(F80="М",IF(E80&lt;=16,VLOOKUP(M80,'Таблица Юноши 1'!$J$7:$K$67,2,-1),VLOOKUP(M80,'Таблица Юноши 1'!$L$7:$M$67,2,-1)),IF(E80&lt;=16,VLOOKUP(M80,' Таблица Девушки 1'!$J$8:$K$68,2,-1),VLOOKUP(M80,' Таблица Девушки 1'!$L$8:$M$68,2,-1))))</f>
        <v/>
      </c>
      <c r="O80" s="402"/>
      <c r="P80" s="405" t="str">
        <f>IF(ISBLANK(O80),"",VLOOKUP(O80,'Таблица Юноши 1'!$F$7:$G$57,2,-1))</f>
        <v/>
      </c>
      <c r="Q80" s="429"/>
      <c r="R80" s="418" t="str">
        <f>IF(ISBLANK(Q80),"",IF(F80="М",IF(E80&lt;=16,VLOOKUP(Q80,'Таблица Юноши 1'!$N$7:$O$68,2,-1),VLOOKUP(Q80,'Таблица Юноши 1'!$P$7:$Q$68,2,-1)),IF(E80&lt;=16,VLOOKUP(Q80,' Таблица Девушки 1'!$N$8:$O$69,2,-1),VLOOKUP(Q80,' Таблица Девушки 1'!$P$8:$Q$69,2,-1))))</f>
        <v/>
      </c>
      <c r="S80" s="402"/>
      <c r="T80" s="405" t="str">
        <f>IF(ISBLANK(S80),"",IF(F80="М",IF(E80&lt;=16,VLOOKUP(S80,'Таблица Юноши 1'!$R$7:$S$43,2,-1),VLOOKUP(S80,'Таблица Юноши 1'!$T$7:$U$43,2,-1)),IF(E80&lt;=16,VLOOKUP(S80,' Таблица Девушки 1'!$R$8:$S$48,2,-1),VLOOKUP(S80,' Таблица Девушки 1'!$T$8:$U$48,2,-1))))</f>
        <v/>
      </c>
      <c r="U80" s="474">
        <f t="shared" si="13"/>
        <v>0</v>
      </c>
      <c r="V80" s="471">
        <f>'Юноши '!W43</f>
        <v>24</v>
      </c>
      <c r="W80" s="759"/>
      <c r="X80" s="760"/>
      <c r="Y80" s="754"/>
      <c r="Z80" s="764"/>
    </row>
    <row r="81" spans="1:26" x14ac:dyDescent="0.25">
      <c r="A81" s="397">
        <v>78</v>
      </c>
      <c r="B81" s="409" t="str">
        <f t="shared" si="15"/>
        <v>Минская область</v>
      </c>
      <c r="C81" s="409" t="s">
        <v>308</v>
      </c>
      <c r="D81" s="461">
        <v>39058</v>
      </c>
      <c r="E81" s="399">
        <f>IF(ISBLANK(D81),"",(DATEDIF(D81,'Условия заполнения'!$A$1:$A$1,"Y")))</f>
        <v>16</v>
      </c>
      <c r="F81" s="421" t="s">
        <v>30</v>
      </c>
      <c r="G81" s="447">
        <v>4.8</v>
      </c>
      <c r="H81" s="419">
        <f>IF(ISBLANK(G81),"",IF(F81="М",IF(E81&lt;=16,VLOOKUP(G81,'Таблица Юноши 1'!$B$7:$C$23,2,-1),VLOOKUP(G81,'Таблица Юноши 1'!$D$7:$E$24,2,-1)),IF(E81&lt;=16,VLOOKUP(G81,' Таблица Девушки 1'!$B$8:$C$31,2,-1),VLOOKUP(G81,' Таблица Девушки 1'!$D$8:$E$32,2,-1))))</f>
        <v>48</v>
      </c>
      <c r="I81" s="439">
        <v>3.47</v>
      </c>
      <c r="J81" s="421">
        <f>IF(ISBLANK(I81),"",IF(F81="М",IF(E81&lt;=16,VLOOKUP(I81,'Таблица Юноши 1'!$V$7:$W$67,2,-1),VLOOKUP(I81,'Таблица Юноши 1'!$X$7:$Y$67,2,-1)),IF(E81&lt;=16,VLOOKUP(I81,' Таблица Девушки 1'!$V$8:$W$68,2,-1),VLOOKUP(I81,' Таблица Девушки 1'!$X$8:$Y$68,2,-1))))</f>
        <v>51</v>
      </c>
      <c r="K81" s="357"/>
      <c r="L81" s="419" t="str">
        <f>IF(ISBLANK(K81),"",IF(F81="М",IF(E81&lt;17,VLOOKUP(K81,'Таблица юноши'!#REF!,2,-1),VLOOKUP(K81,'Таблица юноши'!#REF!,2,-1)),IF(E81&lt;17,VLOOKUP(K81,'Таблица девушки'!#REF!,2,-1),VLOOKUP(K81,'Таблица девушки'!#REF!,2,-1))))</f>
        <v/>
      </c>
      <c r="M81" s="516" t="s">
        <v>380</v>
      </c>
      <c r="N81" s="421">
        <f>IF(ISBLANK(M81),"",IF(F81="М",IF(E81&lt;=16,VLOOKUP(M81,'Таблица Юноши 1'!$J$7:$K$67,2,-1),VLOOKUP(M81,'Таблица Юноши 1'!$L$7:$M$67,2,-1)),IF(E81&lt;=16,VLOOKUP(M81,' Таблица Девушки 1'!$J$8:$K$68,2,-1),VLOOKUP(M81,' Таблица Девушки 1'!$L$8:$M$68,2,-1))))</f>
        <v>32</v>
      </c>
      <c r="O81" s="397">
        <v>21</v>
      </c>
      <c r="P81" s="421">
        <f>IF(ISBLANK(O81),"",VLOOKUP(O81,'Таблица Юноши 1'!$F$7:$G$57,2,-1))</f>
        <v>21</v>
      </c>
      <c r="Q81" s="430">
        <v>214</v>
      </c>
      <c r="R81" s="419">
        <f>IF(ISBLANK(Q81),"",IF(F81="М",IF(E81&lt;=16,VLOOKUP(Q81,'Таблица Юноши 1'!$N$7:$O$68,2,-1),VLOOKUP(Q81,'Таблица Юноши 1'!$P$7:$Q$68,2,-1)),IF(E81&lt;=16,VLOOKUP(Q81,' Таблица Девушки 1'!$N$8:$O$69,2,-1),VLOOKUP(Q81,' Таблица Девушки 1'!$P$8:$Q$69,2,-1))))</f>
        <v>46</v>
      </c>
      <c r="S81" s="397">
        <v>29</v>
      </c>
      <c r="T81" s="421">
        <f>IF(ISBLANK(S81),"",IF(F81="М",IF(E81&lt;=16,VLOOKUP(S81,'Таблица Юноши 1'!$R$7:$S$43,2,-1),VLOOKUP(S81,'Таблица Юноши 1'!$T$7:$U$43,2,-1)),IF(E81&lt;=16,VLOOKUP(S81,' Таблица Девушки 1'!$R$8:$S$48,2,-1),VLOOKUP(S81,' Таблица Девушки 1'!$T$8:$U$48,2,-1))))</f>
        <v>42</v>
      </c>
      <c r="U81" s="397">
        <f t="shared" si="13"/>
        <v>240</v>
      </c>
      <c r="V81" s="469"/>
      <c r="W81" s="759">
        <f>SUM(U81:U87)</f>
        <v>1384</v>
      </c>
      <c r="X81" s="760"/>
      <c r="Y81" s="754"/>
      <c r="Z81" s="764"/>
    </row>
    <row r="82" spans="1:26" x14ac:dyDescent="0.25">
      <c r="A82" s="377">
        <v>79</v>
      </c>
      <c r="B82" s="372" t="str">
        <f t="shared" si="15"/>
        <v>Минская область</v>
      </c>
      <c r="C82" s="369" t="s">
        <v>309</v>
      </c>
      <c r="D82" s="462">
        <v>38377</v>
      </c>
      <c r="E82" s="370">
        <f>IF(ISBLANK(D82),"",(DATEDIF(D82,'Условия заполнения'!$A$1:$A$1,"Y")))</f>
        <v>18</v>
      </c>
      <c r="F82" s="389" t="str">
        <f>IF(ISBLANK(F81),"",F81)</f>
        <v>Ж</v>
      </c>
      <c r="G82" s="444">
        <v>4.8</v>
      </c>
      <c r="H82" s="416">
        <f>IF(ISBLANK(G82),"",IF(F82="М",IF(E82&lt;=16,VLOOKUP(G82,'Таблица Юноши 1'!$B$7:$C$23,2,-1),VLOOKUP(G82,'Таблица Юноши 1'!$D$7:$E$24,2,-1)),IF(E82&lt;=16,VLOOKUP(G82,' Таблица Девушки 1'!$B$8:$C$31,2,-1),VLOOKUP(G82,' Таблица Девушки 1'!$D$8:$E$32,2,-1))))</f>
        <v>46</v>
      </c>
      <c r="I82" s="436">
        <v>8.26</v>
      </c>
      <c r="J82" s="389">
        <f>IF(ISBLANK(I82),"",IF(F82="М",IF(E82&lt;=16,VLOOKUP(I82,'Таблица Юноши 1'!$V$7:$W$67,2,-1),VLOOKUP(I82,'Таблица Юноши 1'!$X$7:$Y$67,2,-1)),IF(E82&lt;=16,VLOOKUP(I82,' Таблица Девушки 1'!$V$8:$W$68,2,-1),VLOOKUP(I82,' Таблица Девушки 1'!$X$8:$Y$68,2,-1))))</f>
        <v>44</v>
      </c>
      <c r="K82" s="359"/>
      <c r="L82" s="416" t="str">
        <f>IF(ISBLANK(K82),"",IF(F82="М",IF(E82&lt;17,VLOOKUP(K82,'Таблица юноши'!#REF!,2,-1),VLOOKUP(K82,'Таблица юноши'!#REF!,2,-1)),IF(E82&lt;17,VLOOKUP(K82,'Таблица девушки'!#REF!,2,-1),VLOOKUP(K82,'Таблица девушки'!#REF!,2,-1))))</f>
        <v/>
      </c>
      <c r="M82" s="517" t="s">
        <v>381</v>
      </c>
      <c r="N82" s="389">
        <f>IF(ISBLANK(M82),"",IF(F82="М",IF(E82&lt;=16,VLOOKUP(M82,'Таблица Юноши 1'!$J$7:$K$67,2,-1),VLOOKUP(M82,'Таблица Юноши 1'!$L$7:$M$67,2,-1)),IF(E82&lt;=16,VLOOKUP(M82,' Таблица Девушки 1'!$J$8:$K$68,2,-1),VLOOKUP(M82,' Таблица Девушки 1'!$L$8:$M$68,2,-1))))</f>
        <v>26</v>
      </c>
      <c r="O82" s="377">
        <v>21</v>
      </c>
      <c r="P82" s="389">
        <f>IF(ISBLANK(O82),"",VLOOKUP(O82,'Таблица Юноши 1'!$F$7:$G$57,2,-1))</f>
        <v>21</v>
      </c>
      <c r="Q82" s="426">
        <v>237</v>
      </c>
      <c r="R82" s="416">
        <f>IF(ISBLANK(Q82),"",IF(F82="М",IF(E82&lt;=16,VLOOKUP(Q82,'Таблица Юноши 1'!$N$7:$O$68,2,-1),VLOOKUP(Q82,'Таблица Юноши 1'!$P$7:$Q$68,2,-1)),IF(E82&lt;=16,VLOOKUP(Q82,' Таблица Девушки 1'!$N$8:$O$69,2,-1),VLOOKUP(Q82,' Таблица Девушки 1'!$P$8:$Q$69,2,-1))))</f>
        <v>60</v>
      </c>
      <c r="S82" s="377">
        <v>60</v>
      </c>
      <c r="T82" s="389">
        <f>IF(ISBLANK(S82),"",IF(F82="М",IF(E82&lt;=16,VLOOKUP(S82,'Таблица Юноши 1'!$R$7:$S$43,2,-1),VLOOKUP(S82,'Таблица Юноши 1'!$T$7:$U$43,2,-1)),IF(E82&lt;=16,VLOOKUP(S82,' Таблица Девушки 1'!$R$8:$S$48,2,-1),VLOOKUP(S82,' Таблица Девушки 1'!$T$8:$U$48,2,-1))))</f>
        <v>60</v>
      </c>
      <c r="U82" s="377">
        <f t="shared" si="13"/>
        <v>257</v>
      </c>
      <c r="V82" s="469"/>
      <c r="W82" s="759"/>
      <c r="X82" s="760"/>
      <c r="Y82" s="754"/>
      <c r="Z82" s="764"/>
    </row>
    <row r="83" spans="1:26" x14ac:dyDescent="0.25">
      <c r="A83" s="377">
        <v>80</v>
      </c>
      <c r="B83" s="372" t="str">
        <f t="shared" si="15"/>
        <v>Минская область</v>
      </c>
      <c r="C83" s="369" t="s">
        <v>310</v>
      </c>
      <c r="D83" s="462">
        <v>38177</v>
      </c>
      <c r="E83" s="370">
        <f>IF(ISBLANK(D83),"",(DATEDIF(D83,'Условия заполнения'!$A$1:$A$1,"Y")))</f>
        <v>18</v>
      </c>
      <c r="F83" s="389" t="str">
        <f>IF(ISBLANK(F82),"",F82)</f>
        <v>Ж</v>
      </c>
      <c r="G83" s="444">
        <v>4.7</v>
      </c>
      <c r="H83" s="416">
        <f>IF(ISBLANK(G83),"",IF(F83="М",IF(E83&lt;=16,VLOOKUP(G83,'Таблица Юноши 1'!$B$7:$C$23,2,-1),VLOOKUP(G83,'Таблица Юноши 1'!$D$7:$E$24,2,-1)),IF(E83&lt;=16,VLOOKUP(G83,' Таблица Девушки 1'!$B$8:$C$31,2,-1),VLOOKUP(G83,' Таблица Девушки 1'!$D$8:$E$32,2,-1))))</f>
        <v>48</v>
      </c>
      <c r="I83" s="436">
        <v>8.35</v>
      </c>
      <c r="J83" s="389">
        <f>IF(ISBLANK(I83),"",IF(F83="М",IF(E83&lt;=16,VLOOKUP(I83,'Таблица Юноши 1'!$V$7:$W$67,2,-1),VLOOKUP(I83,'Таблица Юноши 1'!$X$7:$Y$67,2,-1)),IF(E83&lt;=16,VLOOKUP(I83,' Таблица Девушки 1'!$V$8:$W$68,2,-1),VLOOKUP(I83,' Таблица Девушки 1'!$X$8:$Y$68,2,-1))))</f>
        <v>43</v>
      </c>
      <c r="K83" s="359"/>
      <c r="L83" s="416"/>
      <c r="M83" s="517" t="s">
        <v>382</v>
      </c>
      <c r="N83" s="389">
        <f>IF(ISBLANK(M83),"",IF(F83="М",IF(E83&lt;=16,VLOOKUP(M83,'Таблица Юноши 1'!$J$7:$K$67,2,-1),VLOOKUP(M83,'Таблица Юноши 1'!$L$7:$M$67,2,-1)),IF(E83&lt;=16,VLOOKUP(M83,' Таблица Девушки 1'!$J$8:$K$68,2,-1),VLOOKUP(M83,' Таблица Девушки 1'!$L$8:$M$68,2,-1))))</f>
        <v>20</v>
      </c>
      <c r="O83" s="377">
        <v>23</v>
      </c>
      <c r="P83" s="389">
        <f>IF(ISBLANK(O83),"",VLOOKUP(O83,'Таблица Юноши 1'!$F$7:$G$57,2,-1))</f>
        <v>23</v>
      </c>
      <c r="Q83" s="426">
        <v>230</v>
      </c>
      <c r="R83" s="416">
        <f>IF(ISBLANK(Q83),"",IF(F83="М",IF(E83&lt;=16,VLOOKUP(Q83,'Таблица Юноши 1'!$N$7:$O$68,2,-1),VLOOKUP(Q83,'Таблица Юноши 1'!$P$7:$Q$68,2,-1)),IF(E83&lt;=16,VLOOKUP(Q83,' Таблица Девушки 1'!$N$8:$O$69,2,-1),VLOOKUP(Q83,' Таблица Девушки 1'!$P$8:$Q$69,2,-1))))</f>
        <v>60</v>
      </c>
      <c r="S83" s="377">
        <v>40</v>
      </c>
      <c r="T83" s="389">
        <f>IF(ISBLANK(S83),"",IF(F83="М",IF(E83&lt;=16,VLOOKUP(S83,'Таблица Юноши 1'!$R$7:$S$43,2,-1),VLOOKUP(S83,'Таблица Юноши 1'!$T$7:$U$43,2,-1)),IF(E83&lt;=16,VLOOKUP(S83,' Таблица Девушки 1'!$R$8:$S$48,2,-1),VLOOKUP(S83,' Таблица Девушки 1'!$T$8:$U$48,2,-1))))</f>
        <v>60</v>
      </c>
      <c r="U83" s="377">
        <f t="shared" si="13"/>
        <v>254</v>
      </c>
      <c r="V83" s="469"/>
      <c r="W83" s="759"/>
      <c r="X83" s="760"/>
      <c r="Y83" s="754"/>
      <c r="Z83" s="764"/>
    </row>
    <row r="84" spans="1:26" x14ac:dyDescent="0.25">
      <c r="A84" s="377">
        <v>81</v>
      </c>
      <c r="B84" s="372" t="str">
        <f t="shared" si="15"/>
        <v>Минская область</v>
      </c>
      <c r="C84" s="369" t="s">
        <v>311</v>
      </c>
      <c r="D84" s="462">
        <v>38744</v>
      </c>
      <c r="E84" s="370">
        <f>IF(ISBLANK(D84),"",(DATEDIF(D84,'Условия заполнения'!$A$1:$A$1,"Y")))</f>
        <v>17</v>
      </c>
      <c r="F84" s="389" t="str">
        <f>IF(ISBLANK(F82),"",F82)</f>
        <v>Ж</v>
      </c>
      <c r="G84" s="444">
        <v>4.7</v>
      </c>
      <c r="H84" s="416">
        <f>IF(ISBLANK(G84),"",IF(F84="М",IF(E84&lt;=16,VLOOKUP(G84,'Таблица Юноши 1'!$B$7:$C$23,2,-1),VLOOKUP(G84,'Таблица Юноши 1'!$D$7:$E$24,2,-1)),IF(E84&lt;=16,VLOOKUP(G84,' Таблица Девушки 1'!$B$8:$C$31,2,-1),VLOOKUP(G84,' Таблица Девушки 1'!$D$8:$E$32,2,-1))))</f>
        <v>48</v>
      </c>
      <c r="I84" s="436">
        <v>9.16</v>
      </c>
      <c r="J84" s="389">
        <f>IF(ISBLANK(I84),"",IF(F84="М",IF(E84&lt;=16,VLOOKUP(I84,'Таблица Юноши 1'!$V$7:$W$67,2,-1),VLOOKUP(I84,'Таблица Юноши 1'!$X$7:$Y$67,2,-1)),IF(E84&lt;=16,VLOOKUP(I84,' Таблица Девушки 1'!$V$8:$W$68,2,-1),VLOOKUP(I84,' Таблица Девушки 1'!$X$8:$Y$68,2,-1))))</f>
        <v>34</v>
      </c>
      <c r="K84" s="359"/>
      <c r="L84" s="416" t="str">
        <f>IF(ISBLANK(K84),"",IF(F84="М",IF(E84&lt;17,VLOOKUP(K84,'Таблица юноши'!#REF!,2,-1),VLOOKUP(K84,'Таблица юноши'!#REF!,2,-1)),IF(E84&lt;17,VLOOKUP(K84,'Таблица девушки'!#REF!,2,-1),VLOOKUP(K84,'Таблица девушки'!#REF!,2,-1))))</f>
        <v/>
      </c>
      <c r="M84" s="517" t="s">
        <v>383</v>
      </c>
      <c r="N84" s="389">
        <f>IF(ISBLANK(M84),"",IF(F84="М",IF(E84&lt;=16,VLOOKUP(M84,'Таблица Юноши 1'!$J$7:$K$67,2,-1),VLOOKUP(M84,'Таблица Юноши 1'!$L$7:$M$67,2,-1)),IF(E84&lt;=16,VLOOKUP(M84,' Таблица Девушки 1'!$J$8:$K$68,2,-1),VLOOKUP(M84,' Таблица Девушки 1'!$L$8:$M$68,2,-1))))</f>
        <v>37</v>
      </c>
      <c r="O84" s="377">
        <v>11</v>
      </c>
      <c r="P84" s="389">
        <f>IF(ISBLANK(O84),"",VLOOKUP(O84,'Таблица Юноши 1'!$F$7:$G$57,2,-1))</f>
        <v>11</v>
      </c>
      <c r="Q84" s="426">
        <v>235</v>
      </c>
      <c r="R84" s="416">
        <f>IF(ISBLANK(Q84),"",IF(F84="М",IF(E84&lt;=16,VLOOKUP(Q84,'Таблица Юноши 1'!$N$7:$O$68,2,-1),VLOOKUP(Q84,'Таблица Юноши 1'!$P$7:$Q$68,2,-1)),IF(E84&lt;=16,VLOOKUP(Q84,' Таблица Девушки 1'!$N$8:$O$69,2,-1),VLOOKUP(Q84,' Таблица Девушки 1'!$P$8:$Q$69,2,-1))))</f>
        <v>60</v>
      </c>
      <c r="S84" s="377">
        <v>15</v>
      </c>
      <c r="T84" s="389">
        <f>IF(ISBLANK(S84),"",IF(F84="М",IF(E84&lt;=16,VLOOKUP(S84,'Таблица Юноши 1'!$R$7:$S$43,2,-1),VLOOKUP(S84,'Таблица Юноши 1'!$T$7:$U$43,2,-1)),IF(E84&lt;=16,VLOOKUP(S84,' Таблица Девушки 1'!$R$8:$S$48,2,-1),VLOOKUP(S84,' Таблица Девушки 1'!$T$8:$U$48,2,-1))))</f>
        <v>17</v>
      </c>
      <c r="U84" s="377">
        <f t="shared" si="13"/>
        <v>207</v>
      </c>
      <c r="V84" s="469"/>
      <c r="W84" s="759"/>
      <c r="X84" s="760"/>
      <c r="Y84" s="754"/>
      <c r="Z84" s="764"/>
    </row>
    <row r="85" spans="1:26" x14ac:dyDescent="0.25">
      <c r="A85" s="377">
        <v>82</v>
      </c>
      <c r="B85" s="372" t="str">
        <f t="shared" si="15"/>
        <v>Минская область</v>
      </c>
      <c r="C85" s="369" t="s">
        <v>312</v>
      </c>
      <c r="D85" s="462">
        <v>38637</v>
      </c>
      <c r="E85" s="370">
        <f>IF(ISBLANK(D85),"",(DATEDIF(D85,'Условия заполнения'!$A$1:$A$1,"Y")))</f>
        <v>17</v>
      </c>
      <c r="F85" s="389" t="str">
        <f>IF(ISBLANK(F84),"",F84)</f>
        <v>Ж</v>
      </c>
      <c r="G85" s="444">
        <v>4.5999999999999996</v>
      </c>
      <c r="H85" s="416">
        <f>IF(ISBLANK(G85),"",IF(F85="М",IF(E85&lt;=16,VLOOKUP(G85,'Таблица Юноши 1'!$B$7:$C$23,2,-1),VLOOKUP(G85,'Таблица Юноши 1'!$D$7:$E$24,2,-1)),IF(E85&lt;=16,VLOOKUP(G85,' Таблица Девушки 1'!$B$8:$C$31,2,-1),VLOOKUP(G85,' Таблица Девушки 1'!$D$8:$E$32,2,-1))))</f>
        <v>50</v>
      </c>
      <c r="I85" s="436">
        <v>8.57</v>
      </c>
      <c r="J85" s="389">
        <f>IF(ISBLANK(I85),"",IF(F85="М",IF(E85&lt;=16,VLOOKUP(I85,'Таблица Юноши 1'!$V$7:$W$67,2,-1),VLOOKUP(I85,'Таблица Юноши 1'!$X$7:$Y$67,2,-1)),IF(E85&lt;=16,VLOOKUP(I85,' Таблица Девушки 1'!$V$8:$W$68,2,-1),VLOOKUP(I85,' Таблица Девушки 1'!$X$8:$Y$68,2,-1))))</f>
        <v>38</v>
      </c>
      <c r="K85" s="359"/>
      <c r="L85" s="416" t="str">
        <f>IF(ISBLANK(K85),"",IF(F85="М",IF(E85&lt;17,VLOOKUP(K85,'Таблица юноши'!#REF!,2,-1),VLOOKUP(K85,'Таблица юноши'!#REF!,2,-1)),IF(E85&lt;17,VLOOKUP(K85,'Таблица девушки'!#REF!,2,-1),VLOOKUP(K85,'Таблица девушки'!#REF!,2,-1))))</f>
        <v/>
      </c>
      <c r="M85" s="517" t="s">
        <v>384</v>
      </c>
      <c r="N85" s="389">
        <v>0</v>
      </c>
      <c r="O85" s="377">
        <v>28</v>
      </c>
      <c r="P85" s="389">
        <f>IF(ISBLANK(O85),"",VLOOKUP(O85,'Таблица Юноши 1'!$F$7:$G$57,2,-1))</f>
        <v>28</v>
      </c>
      <c r="Q85" s="426">
        <v>212</v>
      </c>
      <c r="R85" s="416">
        <f>IF(ISBLANK(Q85),"",IF(F85="М",IF(E85&lt;=16,VLOOKUP(Q85,'Таблица Юноши 1'!$N$7:$O$68,2,-1),VLOOKUP(Q85,'Таблица Юноши 1'!$P$7:$Q$68,2,-1)),IF(E85&lt;=16,VLOOKUP(Q85,' Таблица Девушки 1'!$N$8:$O$69,2,-1),VLOOKUP(Q85,' Таблица Девушки 1'!$P$8:$Q$69,2,-1))))</f>
        <v>42</v>
      </c>
      <c r="S85" s="377">
        <v>40</v>
      </c>
      <c r="T85" s="389">
        <f>IF(ISBLANK(S85),"",IF(F85="М",IF(E85&lt;=16,VLOOKUP(S85,'Таблица Юноши 1'!$R$7:$S$43,2,-1),VLOOKUP(S85,'Таблица Юноши 1'!$T$7:$U$43,2,-1)),IF(E85&lt;=16,VLOOKUP(S85,' Таблица Девушки 1'!$R$8:$S$48,2,-1),VLOOKUP(S85,' Таблица Девушки 1'!$T$8:$U$48,2,-1))))</f>
        <v>60</v>
      </c>
      <c r="U85" s="377">
        <f t="shared" si="13"/>
        <v>218</v>
      </c>
      <c r="V85" s="469"/>
      <c r="W85" s="759"/>
      <c r="X85" s="760"/>
      <c r="Y85" s="754"/>
      <c r="Z85" s="764"/>
    </row>
    <row r="86" spans="1:26" ht="19.5" thickBot="1" x14ac:dyDescent="0.3">
      <c r="A86" s="377">
        <v>83</v>
      </c>
      <c r="B86" s="372" t="str">
        <f t="shared" si="15"/>
        <v>Минская область</v>
      </c>
      <c r="C86" s="369" t="s">
        <v>313</v>
      </c>
      <c r="D86" s="462">
        <v>38678</v>
      </c>
      <c r="E86" s="370">
        <f>IF(ISBLANK(D86),"",(DATEDIF(D86,'Условия заполнения'!$A$1:$A$1,"Y")))</f>
        <v>17</v>
      </c>
      <c r="F86" s="389" t="str">
        <f>IF(ISBLANK(F85),"",F85)</f>
        <v>Ж</v>
      </c>
      <c r="G86" s="444">
        <v>4.7</v>
      </c>
      <c r="H86" s="416">
        <f>IF(ISBLANK(G86),"",IF(F86="М",IF(E86&lt;=16,VLOOKUP(G86,'Таблица Юноши 1'!$B$7:$C$23,2,-1),VLOOKUP(G86,'Таблица Юноши 1'!$D$7:$E$24,2,-1)),IF(E86&lt;=16,VLOOKUP(G86,' Таблица Девушки 1'!$B$8:$C$31,2,-1),VLOOKUP(G86,' Таблица Девушки 1'!$D$8:$E$32,2,-1))))</f>
        <v>48</v>
      </c>
      <c r="I86" s="436">
        <v>9</v>
      </c>
      <c r="J86" s="389">
        <f>IF(ISBLANK(I86),"",IF(F86="М",IF(E86&lt;=16,VLOOKUP(I86,'Таблица Юноши 1'!$V$7:$W$67,2,-1),VLOOKUP(I86,'Таблица Юноши 1'!$X$7:$Y$67,2,-1)),IF(E86&lt;=16,VLOOKUP(I86,' Таблица Девушки 1'!$V$8:$W$68,2,-1),VLOOKUP(I86,' Таблица Девушки 1'!$X$8:$Y$68,2,-1))))</f>
        <v>38</v>
      </c>
      <c r="K86" s="359"/>
      <c r="L86" s="416" t="str">
        <f>IF(ISBLANK(K86),"",IF(F86="М",IF(E86&lt;17,VLOOKUP(K86,'Таблица юноши'!#REF!,2,-1),VLOOKUP(K86,'Таблица юноши'!#REF!,2,-1)),IF(E86&lt;17,VLOOKUP(K86,'Таблица девушки'!#REF!,2,-1),VLOOKUP(K86,'Таблица девушки'!#REF!,2,-1))))</f>
        <v/>
      </c>
      <c r="M86" s="517" t="s">
        <v>385</v>
      </c>
      <c r="N86" s="389">
        <f>IF(ISBLANK(M86),"",IF(F86="М",IF(E86&lt;=16,VLOOKUP(M86,'Таблица Юноши 1'!$J$7:$K$67,2,-1),VLOOKUP(M86,'Таблица Юноши 1'!$L$7:$M$67,2,-1)),IF(E86&lt;=16,VLOOKUP(M86,' Таблица Девушки 1'!$J$8:$K$68,2,-1),VLOOKUP(M86,' Таблица Девушки 1'!$L$8:$M$68,2,-1))))</f>
        <v>28</v>
      </c>
      <c r="O86" s="377">
        <v>17</v>
      </c>
      <c r="P86" s="389">
        <f>IF(ISBLANK(O86),"",VLOOKUP(O86,'Таблица Юноши 1'!$F$7:$G$57,2,-1))</f>
        <v>17</v>
      </c>
      <c r="Q86" s="426">
        <v>212</v>
      </c>
      <c r="R86" s="416">
        <f>IF(ISBLANK(Q86),"",IF(F86="М",IF(E86&lt;=16,VLOOKUP(Q86,'Таблица Юноши 1'!$N$7:$O$68,2,-1),VLOOKUP(Q86,'Таблица Юноши 1'!$P$7:$Q$68,2,-1)),IF(E86&lt;=16,VLOOKUP(Q86,' Таблица Девушки 1'!$N$8:$O$69,2,-1),VLOOKUP(Q86,' Таблица Девушки 1'!$P$8:$Q$69,2,-1))))</f>
        <v>42</v>
      </c>
      <c r="S86" s="377">
        <v>25</v>
      </c>
      <c r="T86" s="389">
        <f>IF(ISBLANK(S86),"",IF(F86="М",IF(E86&lt;=16,VLOOKUP(S86,'Таблица Юноши 1'!$R$7:$S$43,2,-1),VLOOKUP(S86,'Таблица Юноши 1'!$T$7:$U$43,2,-1)),IF(E86&lt;=16,VLOOKUP(S86,' Таблица Девушки 1'!$R$8:$S$48,2,-1),VLOOKUP(S86,' Таблица Девушки 1'!$T$8:$U$48,2,-1))))</f>
        <v>35</v>
      </c>
      <c r="U86" s="377">
        <f t="shared" si="13"/>
        <v>208</v>
      </c>
      <c r="V86" s="469"/>
      <c r="W86" s="759"/>
      <c r="X86" s="760"/>
      <c r="Y86" s="754"/>
      <c r="Z86" s="764"/>
    </row>
    <row r="87" spans="1:26" ht="19.5" hidden="1" thickBot="1" x14ac:dyDescent="0.3">
      <c r="A87" s="485">
        <v>84</v>
      </c>
      <c r="B87" s="486" t="str">
        <f t="shared" si="15"/>
        <v>Минская область</v>
      </c>
      <c r="C87" s="487"/>
      <c r="D87" s="488"/>
      <c r="E87" s="489" t="str">
        <f>IF(ISBLANK(D87),"",(DATEDIF(D87,'Условия заполнения'!$A$1:$A$1,"Y")))</f>
        <v/>
      </c>
      <c r="F87" s="490" t="str">
        <f>IF(ISBLANK(F86),"",F86)</f>
        <v>Ж</v>
      </c>
      <c r="G87" s="491"/>
      <c r="H87" s="492" t="str">
        <f>IF(ISBLANK(G87),"",IF(F87="М",IF(E87&lt;=16,VLOOKUP(G87,'Таблица Юноши 1'!$B$7:$C$23,2,-1),VLOOKUP(G87,'Таблица Юноши 1'!$D$7:$E$24,2,-1)),IF(E87&lt;=16,VLOOKUP(G87,' Таблица Девушки 1'!$B$8:$C$31,2,-1),VLOOKUP(G87,' Таблица Девушки 1'!$D$8:$E$32,2,-1))))</f>
        <v/>
      </c>
      <c r="I87" s="493"/>
      <c r="J87" s="490" t="str">
        <f>IF(ISBLANK(I87),"",IF(F87="М",IF(E87&lt;=16,VLOOKUP(I87,'Таблица Юноши 1'!$V$7:$W$67,2,-1),VLOOKUP(I87,'Таблица Юноши 1'!$X$7:$Y$67,2,-1)),IF(E87&lt;=16,VLOOKUP(I87,' Таблица Девушки 1'!$V$8:$W$68,2,-1),VLOOKUP(I87,' Таблица Девушки 1'!$X$8:$Y$68,2,-1))))</f>
        <v/>
      </c>
      <c r="K87" s="484"/>
      <c r="L87" s="492" t="str">
        <f>IF(ISBLANK(K87),"",IF(F87="М",IF(E87&lt;17,VLOOKUP(K87,'Таблица юноши'!#REF!,2,-1),VLOOKUP(K87,'Таблица юноши'!#REF!,2,-1)),IF(E87&lt;17,VLOOKUP(K87,'Таблица девушки'!#REF!,2,-1),VLOOKUP(K87,'Таблица девушки'!#REF!,2,-1))))</f>
        <v/>
      </c>
      <c r="M87" s="617"/>
      <c r="N87" s="490" t="str">
        <f>IF(ISBLANK(M87),"",IF(F87="М",IF(E87&lt;=16,VLOOKUP(M87,'Таблица Юноши 1'!$J$7:$K$67,2,-1),VLOOKUP(M87,'Таблица Юноши 1'!$L$7:$M$67,2,-1)),IF(E87&lt;=16,VLOOKUP(M87,' Таблица Девушки 1'!$J$8:$K$68,2,-1),VLOOKUP(M87,' Таблица Девушки 1'!$L$8:$M$68,2,-1))))</f>
        <v/>
      </c>
      <c r="O87" s="485"/>
      <c r="P87" s="490" t="str">
        <f>IF(ISBLANK(O87),"",VLOOKUP(O87,'Таблица Юноши 1'!$F$7:$G$57,2,-1))</f>
        <v/>
      </c>
      <c r="Q87" s="494"/>
      <c r="R87" s="492" t="str">
        <f>IF(ISBLANK(Q87),"",IF(F87="М",IF(E87&lt;=16,VLOOKUP(Q87,'Таблица Юноши 1'!$N$7:$O$68,2,-1),VLOOKUP(Q87,'Таблица Юноши 1'!$P$7:$Q$68,2,-1)),IF(E87&lt;=16,VLOOKUP(Q87,' Таблица Девушки 1'!$N$8:$O$69,2,-1),VLOOKUP(Q87,' Таблица Девушки 1'!$P$8:$Q$69,2,-1))))</f>
        <v/>
      </c>
      <c r="S87" s="485"/>
      <c r="T87" s="490" t="str">
        <f>IF(ISBLANK(S87),"",IF(F87="М",IF(E87&lt;=16,VLOOKUP(S87,'Таблица Юноши 1'!$R$7:$S$43,2,-1),VLOOKUP(S87,'Таблица Юноши 1'!$T$7:$U$43,2,-1)),IF(E87&lt;=16,VLOOKUP(S87,' Таблица Девушки 1'!$R$8:$S$48,2,-1),VLOOKUP(S87,' Таблица Девушки 1'!$T$8:$U$48,2,-1))))</f>
        <v/>
      </c>
      <c r="U87" s="485">
        <f t="shared" si="13"/>
        <v>0</v>
      </c>
      <c r="V87" s="483"/>
      <c r="W87" s="767"/>
      <c r="X87" s="766"/>
      <c r="Y87" s="776"/>
      <c r="Z87" s="765"/>
    </row>
    <row r="88" spans="1:26" x14ac:dyDescent="0.25">
      <c r="A88" s="373">
        <v>85</v>
      </c>
      <c r="B88" s="374" t="s">
        <v>220</v>
      </c>
      <c r="C88" s="374" t="s">
        <v>338</v>
      </c>
      <c r="D88" s="497">
        <v>38216</v>
      </c>
      <c r="E88" s="375">
        <f>IF(ISBLANK(D88),"",(DATEDIF(D88,'Условия заполнения'!$A$1:$A$1,"Y")))</f>
        <v>18</v>
      </c>
      <c r="F88" s="412" t="s">
        <v>24</v>
      </c>
      <c r="G88" s="507">
        <v>4.2</v>
      </c>
      <c r="H88" s="400">
        <f>IF(ISBLANK(G88),"",IF(F88="М",IF(E88&lt;=16,VLOOKUP(G88,'Таблица Юноши 1'!$B$7:$C$23,2,-1),VLOOKUP(G88,'Таблица Юноши 1'!$D$7:$E$24,2,-1)),IF(E88&lt;=16,VLOOKUP(G88,' Таблица Девушки 1'!$B$8:$C$31,2,-1),VLOOKUP(G88,' Таблица Девушки 1'!$D$8:$E$32,2,-1))))</f>
        <v>53</v>
      </c>
      <c r="I88" s="501">
        <v>10.210000000000001</v>
      </c>
      <c r="J88" s="412">
        <f>IF(ISBLANK(I88),"",IF(F88="М",IF(E88&lt;=16,VLOOKUP(I88,'Таблица Юноши 1'!$V$7:$W$67,2,-1),VLOOKUP(I88,'Таблица Юноши 1'!$X$7:$Y$67,2,-1)),IF(E88&lt;=16,VLOOKUP(I88,' Таблица Девушки 1'!$V$8:$W$68,2,-1),VLOOKUP(I88,' Таблица Девушки 1'!$X$8:$Y$68,2,-1))))</f>
        <v>60</v>
      </c>
      <c r="K88" s="373"/>
      <c r="L88" s="400" t="str">
        <f>IF(ISBLANK(K88),"",IF(F88="М",IF(E88&lt;17,VLOOKUP(K88,'Таблица юноши'!#REF!,2,-1),VLOOKUP(K88,'Таблица юноши'!#REF!,2,-1)),IF(E88&lt;17,VLOOKUP(K88,'Таблица девушки'!#REF!,2,-1),VLOOKUP(K88,'Таблица девушки'!#REF!,2,-1))))</f>
        <v/>
      </c>
      <c r="M88" s="513" t="s">
        <v>435</v>
      </c>
      <c r="N88" s="400">
        <f>IF(ISBLANK(M88),"",IF(F88="М",IF(E88&lt;=16,VLOOKUP(M88,'Таблица Юноши 1'!$J$7:$K$67,2,-1),VLOOKUP(M88,'Таблица Юноши 1'!$L$7:$M$67,2,-1)),IF(E88&lt;=16,VLOOKUP(M88,' Таблица Девушки 1'!$J$8:$K$68,2,-1),VLOOKUP(M88,' Таблица Девушки 1'!$L$8:$M$68,2,-1))))</f>
        <v>16</v>
      </c>
      <c r="O88" s="352">
        <v>36</v>
      </c>
      <c r="P88" s="412">
        <f>IF(ISBLANK(O88),"",VLOOKUP(O88,'Таблица Юноши 1'!$F$7:$G$57,2,-1))</f>
        <v>36</v>
      </c>
      <c r="Q88" s="519">
        <v>271</v>
      </c>
      <c r="R88" s="400">
        <f>IF(ISBLANK(Q88),"",IF(F88="М",IF(E88&lt;=16,VLOOKUP(Q88,'Таблица Юноши 1'!$N$7:$O$68,2,-1),VLOOKUP(Q88,'Таблица Юноши 1'!$P$7:$Q$68,2,-1)),IF(E88&lt;=16,VLOOKUP(Q88,' Таблица Девушки 1'!$N$8:$O$69,2,-1),VLOOKUP(Q88,' Таблица Девушки 1'!$P$8:$Q$69,2,-1))))</f>
        <v>51</v>
      </c>
      <c r="S88" s="352">
        <v>20</v>
      </c>
      <c r="T88" s="412">
        <f>IF(ISBLANK(S88),"",IF(F88="М",IF(E88&lt;=16,VLOOKUP(S88,'Таблица Юноши 1'!$R$7:$S$43,2,-1),VLOOKUP(S88,'Таблица Юноши 1'!$T$7:$U$43,2,-1)),IF(E88&lt;=16,VLOOKUP(S88,' Таблица Девушки 1'!$R$8:$S$48,2,-1),VLOOKUP(S88,' Таблица Девушки 1'!$T$8:$U$48,2,-1))))</f>
        <v>29</v>
      </c>
      <c r="U88" s="351">
        <f t="shared" si="13"/>
        <v>245</v>
      </c>
      <c r="V88" s="526" t="str">
        <f>'Юноши '!W44</f>
        <v/>
      </c>
      <c r="W88" s="775">
        <f>SUM(U88:U94)</f>
        <v>1476</v>
      </c>
      <c r="X88" s="762"/>
      <c r="Y88" s="753">
        <f>SUM(U88:U101)</f>
        <v>2683</v>
      </c>
      <c r="Z88" s="770">
        <f t="shared" ref="Z88" si="16">IFERROR(_xlfn.RANK.EQ(Y88,$Y$4:$Y$101,0),"")</f>
        <v>6</v>
      </c>
    </row>
    <row r="89" spans="1:26" x14ac:dyDescent="0.25">
      <c r="A89" s="376">
        <v>86</v>
      </c>
      <c r="B89" s="371" t="str">
        <f>B88</f>
        <v>г. Минск</v>
      </c>
      <c r="C89" s="367" t="s">
        <v>339</v>
      </c>
      <c r="D89" s="495">
        <v>37971</v>
      </c>
      <c r="E89" s="368">
        <f>IF(ISBLANK(D89),"",(DATEDIF(D89,'Условия заполнения'!$A$1:$A$1,"Y")))</f>
        <v>19</v>
      </c>
      <c r="F89" s="413" t="str">
        <f>IF(ISBLANK(F88),"",F88)</f>
        <v>М</v>
      </c>
      <c r="G89" s="508">
        <v>4.5</v>
      </c>
      <c r="H89" s="401">
        <f>IF(ISBLANK(G89),"",IF(F89="М",IF(E89&lt;=16,VLOOKUP(G89,'Таблица Юноши 1'!$B$7:$C$23,2,-1),VLOOKUP(G89,'Таблица Юноши 1'!$D$7:$E$24,2,-1)),IF(E89&lt;=16,VLOOKUP(G89,' Таблица Девушки 1'!$B$8:$C$31,2,-1),VLOOKUP(G89,' Таблица Девушки 1'!$D$8:$E$32,2,-1))))</f>
        <v>42</v>
      </c>
      <c r="I89" s="502">
        <v>12.08</v>
      </c>
      <c r="J89" s="413">
        <f>IF(ISBLANK(I89),"",IF(F89="М",IF(E89&lt;=16,VLOOKUP(I89,'Таблица Юноши 1'!$V$7:$W$67,2,-1),VLOOKUP(I89,'Таблица Юноши 1'!$X$7:$Y$67,2,-1)),IF(E89&lt;=16,VLOOKUP(I89,' Таблица Девушки 1'!$V$8:$W$68,2,-1),VLOOKUP(I89,' Таблица Девушки 1'!$X$8:$Y$68,2,-1))))</f>
        <v>29</v>
      </c>
      <c r="K89" s="376"/>
      <c r="L89" s="401" t="str">
        <f>IF(ISBLANK(K89),"",IF(F89="М",IF(E89&lt;17,VLOOKUP(K89,'Таблица юноши'!#REF!,2,-1),VLOOKUP(K89,'Таблица юноши'!#REF!,2,-1)),IF(E89&lt;17,VLOOKUP(K89,'Таблица девушки'!#REF!,2,-1),VLOOKUP(K89,'Таблица девушки'!#REF!,2,-1))))</f>
        <v/>
      </c>
      <c r="M89" s="514" t="s">
        <v>436</v>
      </c>
      <c r="N89" s="401">
        <f>IF(ISBLANK(M89),"",IF(F89="М",IF(E89&lt;=16,VLOOKUP(M89,'Таблица Юноши 1'!$J$7:$K$67,2,-1),VLOOKUP(M89,'Таблица Юноши 1'!$L$7:$M$67,2,-1)),IF(E89&lt;=16,VLOOKUP(M89,' Таблица Девушки 1'!$J$8:$K$68,2,-1),VLOOKUP(M89,' Таблица Девушки 1'!$L$8:$M$68,2,-1))))</f>
        <v>37</v>
      </c>
      <c r="O89" s="354">
        <v>32</v>
      </c>
      <c r="P89" s="413">
        <f>IF(ISBLANK(O89),"",VLOOKUP(O89,'Таблица Юноши 1'!$F$7:$G$57,2,-1))</f>
        <v>32</v>
      </c>
      <c r="Q89" s="520">
        <v>257</v>
      </c>
      <c r="R89" s="401">
        <f>IF(ISBLANK(Q89),"",IF(F89="М",IF(E89&lt;=16,VLOOKUP(Q89,'Таблица Юноши 1'!$N$7:$O$68,2,-1),VLOOKUP(Q89,'Таблица Юноши 1'!$P$7:$Q$68,2,-1)),IF(E89&lt;=16,VLOOKUP(Q89,' Таблица Девушки 1'!$N$8:$O$69,2,-1),VLOOKUP(Q89,' Таблица Девушки 1'!$P$8:$Q$69,2,-1))))</f>
        <v>37</v>
      </c>
      <c r="S89" s="354">
        <v>27</v>
      </c>
      <c r="T89" s="413">
        <f>IF(ISBLANK(S89),"",IF(F89="М",IF(E89&lt;=16,VLOOKUP(S89,'Таблица Юноши 1'!$R$7:$S$43,2,-1),VLOOKUP(S89,'Таблица Юноши 1'!$T$7:$U$43,2,-1)),IF(E89&lt;=16,VLOOKUP(S89,' Таблица Девушки 1'!$R$8:$S$48,2,-1),VLOOKUP(S89,' Таблица Девушки 1'!$T$8:$U$48,2,-1))))</f>
        <v>43</v>
      </c>
      <c r="U89" s="353">
        <f t="shared" si="13"/>
        <v>220</v>
      </c>
      <c r="V89" s="525">
        <f>'Юноши '!W45</f>
        <v>34</v>
      </c>
      <c r="W89" s="773"/>
      <c r="X89" s="760"/>
      <c r="Y89" s="754"/>
      <c r="Z89" s="771"/>
    </row>
    <row r="90" spans="1:26" x14ac:dyDescent="0.25">
      <c r="A90" s="376">
        <v>87</v>
      </c>
      <c r="B90" s="371" t="str">
        <f t="shared" ref="B90:B101" si="17">B89</f>
        <v>г. Минск</v>
      </c>
      <c r="C90" s="367" t="s">
        <v>340</v>
      </c>
      <c r="D90" s="495">
        <v>38394</v>
      </c>
      <c r="E90" s="368">
        <f>IF(ISBLANK(D90),"",(DATEDIF(D90,'Условия заполнения'!$A$1:$A$1,"Y")))</f>
        <v>18</v>
      </c>
      <c r="F90" s="413" t="str">
        <f>IF(ISBLANK(F89),"",F89)</f>
        <v>М</v>
      </c>
      <c r="G90" s="508">
        <v>4.0999999999999996</v>
      </c>
      <c r="H90" s="401">
        <f>IF(ISBLANK(G90),"",IF(F90="М",IF(E90&lt;=16,VLOOKUP(G90,'Таблица Юноши 1'!$B$7:$C$23,2,-1),VLOOKUP(G90,'Таблица Юноши 1'!$D$7:$E$24,2,-1)),IF(E90&lt;=16,VLOOKUP(G90,' Таблица Девушки 1'!$B$8:$C$31,2,-1),VLOOKUP(G90,' Таблица Девушки 1'!$D$8:$E$32,2,-1))))</f>
        <v>56</v>
      </c>
      <c r="I90" s="502">
        <v>11.43</v>
      </c>
      <c r="J90" s="413">
        <f>IF(ISBLANK(I90),"",IF(F90="М",IF(E90&lt;=16,VLOOKUP(I90,'Таблица Юноши 1'!$V$7:$W$67,2,-1),VLOOKUP(I90,'Таблица Юноши 1'!$X$7:$Y$67,2,-1)),IF(E90&lt;=16,VLOOKUP(I90,' Таблица Девушки 1'!$V$8:$W$68,2,-1),VLOOKUP(I90,' Таблица Девушки 1'!$X$8:$Y$68,2,-1))))</f>
        <v>33</v>
      </c>
      <c r="K90" s="376"/>
      <c r="L90" s="401"/>
      <c r="M90" s="514" t="s">
        <v>420</v>
      </c>
      <c r="N90" s="401">
        <f>IF(ISBLANK(M90),"",IF(F90="М",IF(E90&lt;=16,VLOOKUP(M90,'Таблица Юноши 1'!$J$7:$K$67,2,-1),VLOOKUP(M90,'Таблица Юноши 1'!$L$7:$M$67,2,-1)),IF(E90&lt;=16,VLOOKUP(M90,' Таблица Девушки 1'!$J$8:$K$68,2,-1),VLOOKUP(M90,' Таблица Девушки 1'!$L$8:$M$68,2,-1))))</f>
        <v>48</v>
      </c>
      <c r="O90" s="354">
        <v>32</v>
      </c>
      <c r="P90" s="413">
        <f>IF(ISBLANK(O90),"",VLOOKUP(O90,'Таблица Юноши 1'!$F$7:$G$57,2,-1))</f>
        <v>32</v>
      </c>
      <c r="Q90" s="520">
        <v>284</v>
      </c>
      <c r="R90" s="401">
        <f>IF(ISBLANK(Q90),"",IF(F90="М",IF(E90&lt;=16,VLOOKUP(Q90,'Таблица Юноши 1'!$N$7:$O$68,2,-1),VLOOKUP(Q90,'Таблица Юноши 1'!$P$7:$Q$68,2,-1)),IF(E90&lt;=16,VLOOKUP(Q90,' Таблица Девушки 1'!$N$8:$O$69,2,-1),VLOOKUP(Q90,' Таблица Девушки 1'!$P$8:$Q$69,2,-1))))</f>
        <v>60</v>
      </c>
      <c r="S90" s="354">
        <v>24</v>
      </c>
      <c r="T90" s="413">
        <f>IF(ISBLANK(S90),"",IF(F90="М",IF(E90&lt;=16,VLOOKUP(S90,'Таблица Юноши 1'!$R$7:$S$43,2,-1),VLOOKUP(S90,'Таблица Юноши 1'!$T$7:$U$43,2,-1)),IF(E90&lt;=16,VLOOKUP(S90,' Таблица Девушки 1'!$R$8:$S$48,2,-1),VLOOKUP(S90,' Таблица Девушки 1'!$T$8:$U$48,2,-1))))</f>
        <v>37</v>
      </c>
      <c r="U90" s="353">
        <f t="shared" si="13"/>
        <v>266</v>
      </c>
      <c r="V90" s="525"/>
      <c r="W90" s="773"/>
      <c r="X90" s="760"/>
      <c r="Y90" s="754"/>
      <c r="Z90" s="771"/>
    </row>
    <row r="91" spans="1:26" x14ac:dyDescent="0.25">
      <c r="A91" s="376">
        <v>88</v>
      </c>
      <c r="B91" s="371" t="str">
        <f t="shared" si="17"/>
        <v>г. Минск</v>
      </c>
      <c r="C91" s="367" t="s">
        <v>341</v>
      </c>
      <c r="D91" s="495">
        <v>38427</v>
      </c>
      <c r="E91" s="368">
        <f>IF(ISBLANK(D91),"",(DATEDIF(D91,'Условия заполнения'!$A$1:$A$1,"Y")))</f>
        <v>18</v>
      </c>
      <c r="F91" s="413" t="str">
        <f>IF(ISBLANK(F89),"",F89)</f>
        <v>М</v>
      </c>
      <c r="G91" s="508">
        <v>4.2</v>
      </c>
      <c r="H91" s="401">
        <f>IF(ISBLANK(G91),"",IF(F91="М",IF(E91&lt;=16,VLOOKUP(G91,'Таблица Юноши 1'!$B$7:$C$23,2,-1),VLOOKUP(G91,'Таблица Юноши 1'!$D$7:$E$24,2,-1)),IF(E91&lt;=16,VLOOKUP(G91,' Таблица Девушки 1'!$B$8:$C$31,2,-1),VLOOKUP(G91,' Таблица Девушки 1'!$D$8:$E$32,2,-1))))</f>
        <v>53</v>
      </c>
      <c r="I91" s="502">
        <v>10.56</v>
      </c>
      <c r="J91" s="413">
        <f>IF(ISBLANK(I91),"",IF(F91="М",IF(E91&lt;=16,VLOOKUP(I91,'Таблица Юноши 1'!$V$7:$W$67,2,-1),VLOOKUP(I91,'Таблица Юноши 1'!$X$7:$Y$67,2,-1)),IF(E91&lt;=16,VLOOKUP(I91,' Таблица Девушки 1'!$V$8:$W$68,2,-1),VLOOKUP(I91,' Таблица Девушки 1'!$X$8:$Y$68,2,-1))))</f>
        <v>47</v>
      </c>
      <c r="K91" s="376"/>
      <c r="L91" s="401" t="str">
        <f>IF(ISBLANK(K91),"",IF(F91="М",IF(E91&lt;17,VLOOKUP(K91,'Таблица юноши'!#REF!,2,-1),VLOOKUP(K91,'Таблица юноши'!#REF!,2,-1)),IF(E91&lt;17,VLOOKUP(K91,'Таблица девушки'!#REF!,2,-1),VLOOKUP(K91,'Таблица девушки'!#REF!,2,-1))))</f>
        <v/>
      </c>
      <c r="M91" s="514" t="s">
        <v>437</v>
      </c>
      <c r="N91" s="401">
        <f>IF(ISBLANK(M91),"",IF(F91="М",IF(E91&lt;=16,VLOOKUP(M91,'Таблица Юноши 1'!$J$7:$K$67,2,-1),VLOOKUP(M91,'Таблица Юноши 1'!$L$7:$M$67,2,-1)),IF(E91&lt;=16,VLOOKUP(M91,' Таблица Девушки 1'!$J$8:$K$68,2,-1),VLOOKUP(M91,' Таблица Девушки 1'!$L$8:$M$68,2,-1))))</f>
        <v>44</v>
      </c>
      <c r="O91" s="354">
        <v>17</v>
      </c>
      <c r="P91" s="413">
        <f>IF(ISBLANK(O91),"",VLOOKUP(O91,'Таблица Юноши 1'!$F$7:$G$57,2,-1))</f>
        <v>17</v>
      </c>
      <c r="Q91" s="520">
        <v>254</v>
      </c>
      <c r="R91" s="401">
        <f>IF(ISBLANK(Q91),"",IF(F91="М",IF(E91&lt;=16,VLOOKUP(Q91,'Таблица Юноши 1'!$N$7:$O$68,2,-1),VLOOKUP(Q91,'Таблица Юноши 1'!$P$7:$Q$68,2,-1)),IF(E91&lt;=16,VLOOKUP(Q91,' Таблица Девушки 1'!$N$8:$O$69,2,-1),VLOOKUP(Q91,' Таблица Девушки 1'!$P$8:$Q$69,2,-1))))</f>
        <v>34</v>
      </c>
      <c r="S91" s="354">
        <v>23</v>
      </c>
      <c r="T91" s="413">
        <f>IF(ISBLANK(S91),"",IF(F91="М",IF(E91&lt;=16,VLOOKUP(S91,'Таблица Юноши 1'!$R$7:$S$43,2,-1),VLOOKUP(S91,'Таблица Юноши 1'!$T$7:$U$43,2,-1)),IF(E91&lt;=16,VLOOKUP(S91,' Таблица Девушки 1'!$R$8:$S$48,2,-1),VLOOKUP(S91,' Таблица Девушки 1'!$T$8:$U$48,2,-1))))</f>
        <v>35</v>
      </c>
      <c r="U91" s="353">
        <f t="shared" si="13"/>
        <v>230</v>
      </c>
      <c r="V91" s="525">
        <f>'Юноши '!W46</f>
        <v>28</v>
      </c>
      <c r="W91" s="773"/>
      <c r="X91" s="760"/>
      <c r="Y91" s="754"/>
      <c r="Z91" s="771"/>
    </row>
    <row r="92" spans="1:26" x14ac:dyDescent="0.25">
      <c r="A92" s="376">
        <v>89</v>
      </c>
      <c r="B92" s="371" t="str">
        <f t="shared" si="17"/>
        <v>г. Минск</v>
      </c>
      <c r="C92" s="367" t="s">
        <v>342</v>
      </c>
      <c r="D92" s="495">
        <v>38650</v>
      </c>
      <c r="E92" s="368">
        <f>IF(ISBLANK(D92),"",(DATEDIF(D92,'Условия заполнения'!$A$1:$A$1,"Y")))</f>
        <v>17</v>
      </c>
      <c r="F92" s="413" t="str">
        <f>IF(ISBLANK(F91),"",F91)</f>
        <v>М</v>
      </c>
      <c r="G92" s="508">
        <v>4.5</v>
      </c>
      <c r="H92" s="401">
        <f>IF(ISBLANK(G92),"",IF(F92="М",IF(E92&lt;=16,VLOOKUP(G92,'Таблица Юноши 1'!$B$7:$C$23,2,-1),VLOOKUP(G92,'Таблица Юноши 1'!$D$7:$E$24,2,-1)),IF(E92&lt;=16,VLOOKUP(G92,' Таблица Девушки 1'!$B$8:$C$31,2,-1),VLOOKUP(G92,' Таблица Девушки 1'!$D$8:$E$32,2,-1))))</f>
        <v>42</v>
      </c>
      <c r="I92" s="502">
        <v>10.5</v>
      </c>
      <c r="J92" s="413">
        <f>IF(ISBLANK(I92),"",IF(F92="М",IF(E92&lt;=16,VLOOKUP(I92,'Таблица Юноши 1'!$V$7:$W$67,2,-1),VLOOKUP(I92,'Таблица Юноши 1'!$X$7:$Y$67,2,-1)),IF(E92&lt;=16,VLOOKUP(I92,' Таблица Девушки 1'!$V$8:$W$68,2,-1),VLOOKUP(I92,' Таблица Девушки 1'!$X$8:$Y$68,2,-1))))</f>
        <v>50</v>
      </c>
      <c r="K92" s="376"/>
      <c r="L92" s="401" t="str">
        <f>IF(ISBLANK(K92),"",IF(F92="М",IF(E92&lt;17,VLOOKUP(K92,'Таблица юноши'!#REF!,2,-1),VLOOKUP(K92,'Таблица юноши'!#REF!,2,-1)),IF(E92&lt;17,VLOOKUP(K92,'Таблица девушки'!#REF!,2,-1),VLOOKUP(K92,'Таблица девушки'!#REF!,2,-1))))</f>
        <v/>
      </c>
      <c r="M92" s="514" t="s">
        <v>438</v>
      </c>
      <c r="N92" s="401">
        <f>IF(ISBLANK(M92),"",IF(F92="М",IF(E92&lt;=16,VLOOKUP(M92,'Таблица Юноши 1'!$J$7:$K$67,2,-1),VLOOKUP(M92,'Таблица Юноши 1'!$L$7:$M$67,2,-1)),IF(E92&lt;=16,VLOOKUP(M92,' Таблица Девушки 1'!$J$8:$K$68,2,-1),VLOOKUP(M92,' Таблица Девушки 1'!$L$8:$M$68,2,-1))))</f>
        <v>60</v>
      </c>
      <c r="O92" s="354">
        <v>38</v>
      </c>
      <c r="P92" s="413">
        <f>IF(ISBLANK(O92),"",VLOOKUP(O92,'Таблица Юноши 1'!$F$7:$G$57,2,-1))</f>
        <v>38</v>
      </c>
      <c r="Q92" s="520">
        <v>271</v>
      </c>
      <c r="R92" s="401">
        <f>IF(ISBLANK(Q92),"",IF(F92="М",IF(E92&lt;=16,VLOOKUP(Q92,'Таблица Юноши 1'!$N$7:$O$68,2,-1),VLOOKUP(Q92,'Таблица Юноши 1'!$P$7:$Q$68,2,-1)),IF(E92&lt;=16,VLOOKUP(Q92,' Таблица Девушки 1'!$N$8:$O$69,2,-1),VLOOKUP(Q92,' Таблица Девушки 1'!$P$8:$Q$69,2,-1))))</f>
        <v>51</v>
      </c>
      <c r="S92" s="354">
        <v>23</v>
      </c>
      <c r="T92" s="413">
        <f>IF(ISBLANK(S92),"",IF(F92="М",IF(E92&lt;=16,VLOOKUP(S92,'Таблица Юноши 1'!$R$7:$S$43,2,-1),VLOOKUP(S92,'Таблица Юноши 1'!$T$7:$U$43,2,-1)),IF(E92&lt;=16,VLOOKUP(S92,' Таблица Девушки 1'!$R$8:$S$48,2,-1),VLOOKUP(S92,' Таблица Девушки 1'!$T$8:$U$48,2,-1))))</f>
        <v>35</v>
      </c>
      <c r="U92" s="353">
        <f t="shared" si="13"/>
        <v>276</v>
      </c>
      <c r="V92" s="525">
        <f>'Юноши '!W47</f>
        <v>5</v>
      </c>
      <c r="W92" s="773"/>
      <c r="X92" s="760"/>
      <c r="Y92" s="754"/>
      <c r="Z92" s="771"/>
    </row>
    <row r="93" spans="1:26" ht="19.5" thickBot="1" x14ac:dyDescent="0.3">
      <c r="A93" s="376">
        <v>90</v>
      </c>
      <c r="B93" s="371" t="str">
        <f t="shared" si="17"/>
        <v>г. Минск</v>
      </c>
      <c r="C93" s="367" t="s">
        <v>343</v>
      </c>
      <c r="D93" s="495">
        <v>38659</v>
      </c>
      <c r="E93" s="368">
        <f>IF(ISBLANK(D93),"",(DATEDIF(D93,'Условия заполнения'!$A$1:$A$1,"Y")))</f>
        <v>17</v>
      </c>
      <c r="F93" s="413" t="str">
        <f>IF(ISBLANK(F92),"",F92)</f>
        <v>М</v>
      </c>
      <c r="G93" s="508">
        <v>4.3</v>
      </c>
      <c r="H93" s="401">
        <f>IF(ISBLANK(G93),"",IF(F93="М",IF(E93&lt;=16,VLOOKUP(G93,'Таблица Юноши 1'!$B$7:$C$23,2,-1),VLOOKUP(G93,'Таблица Юноши 1'!$D$7:$E$24,2,-1)),IF(E93&lt;=16,VLOOKUP(G93,' Таблица Девушки 1'!$B$8:$C$31,2,-1),VLOOKUP(G93,' Таблица Девушки 1'!$D$8:$E$32,2,-1))))</f>
        <v>49</v>
      </c>
      <c r="I93" s="502">
        <v>10.57</v>
      </c>
      <c r="J93" s="413">
        <f>IF(ISBLANK(I93),"",IF(F93="М",IF(E93&lt;=16,VLOOKUP(I93,'Таблица Юноши 1'!$V$7:$W$67,2,-1),VLOOKUP(I93,'Таблица Юноши 1'!$X$7:$Y$67,2,-1)),IF(E93&lt;=16,VLOOKUP(I93,' Таблица Девушки 1'!$V$8:$W$68,2,-1),VLOOKUP(I93,' Таблица Девушки 1'!$X$8:$Y$68,2,-1))))</f>
        <v>46</v>
      </c>
      <c r="K93" s="376"/>
      <c r="L93" s="401" t="str">
        <f>IF(ISBLANK(K93),"",IF(F93="М",IF(E93&lt;17,VLOOKUP(K93,'Таблица юноши'!#REF!,2,-1),VLOOKUP(K93,'Таблица юноши'!#REF!,2,-1)),IF(E93&lt;17,VLOOKUP(K93,'Таблица девушки'!#REF!,2,-1),VLOOKUP(K93,'Таблица девушки'!#REF!,2,-1))))</f>
        <v/>
      </c>
      <c r="M93" s="514" t="s">
        <v>439</v>
      </c>
      <c r="N93" s="401">
        <f>IF(ISBLANK(M93),"",IF(F93="М",IF(E93&lt;=16,VLOOKUP(M93,'Таблица Юноши 1'!$J$7:$K$67,2,-1),VLOOKUP(M93,'Таблица Юноши 1'!$L$7:$M$67,2,-1)),IF(E93&lt;=16,VLOOKUP(M93,' Таблица Девушки 1'!$J$8:$K$68,2,-1),VLOOKUP(M93,' Таблица Девушки 1'!$L$8:$M$68,2,-1))))</f>
        <v>39</v>
      </c>
      <c r="O93" s="354">
        <v>36</v>
      </c>
      <c r="P93" s="413">
        <f>IF(ISBLANK(O93),"",VLOOKUP(O93,'Таблица Юноши 1'!$F$7:$G$57,2,-1))</f>
        <v>36</v>
      </c>
      <c r="Q93" s="520">
        <v>252</v>
      </c>
      <c r="R93" s="401">
        <f>IF(ISBLANK(Q93),"",IF(F93="М",IF(E93&lt;=16,VLOOKUP(Q93,'Таблица Юноши 1'!$N$7:$O$68,2,-1),VLOOKUP(Q93,'Таблица Юноши 1'!$P$7:$Q$68,2,-1)),IF(E93&lt;=16,VLOOKUP(Q93,' Таблица Девушки 1'!$N$8:$O$69,2,-1),VLOOKUP(Q93,' Таблица Девушки 1'!$P$8:$Q$69,2,-1))))</f>
        <v>32</v>
      </c>
      <c r="S93" s="354">
        <v>24</v>
      </c>
      <c r="T93" s="413">
        <f>IF(ISBLANK(S93),"",IF(F93="М",IF(E93&lt;=16,VLOOKUP(S93,'Таблица Юноши 1'!$R$7:$S$43,2,-1),VLOOKUP(S93,'Таблица Юноши 1'!$T$7:$U$43,2,-1)),IF(E93&lt;=16,VLOOKUP(S93,' Таблица Девушки 1'!$R$8:$S$48,2,-1),VLOOKUP(S93,' Таблица Девушки 1'!$T$8:$U$48,2,-1))))</f>
        <v>37</v>
      </c>
      <c r="U93" s="353">
        <f t="shared" si="13"/>
        <v>239</v>
      </c>
      <c r="V93" s="525">
        <f>'Юноши '!W48</f>
        <v>17</v>
      </c>
      <c r="W93" s="773"/>
      <c r="X93" s="760"/>
      <c r="Y93" s="754"/>
      <c r="Z93" s="771"/>
    </row>
    <row r="94" spans="1:26" ht="19.5" hidden="1" thickBot="1" x14ac:dyDescent="0.3">
      <c r="A94" s="402">
        <v>91</v>
      </c>
      <c r="B94" s="403" t="str">
        <f t="shared" si="17"/>
        <v>г. Минск</v>
      </c>
      <c r="C94" s="403"/>
      <c r="D94" s="500"/>
      <c r="E94" s="404" t="str">
        <f>IF(ISBLANK(D94),"",(DATEDIF(D94,'Условия заполнения'!$A$1:$A$1,"Y")))</f>
        <v/>
      </c>
      <c r="F94" s="418" t="str">
        <f>IF(ISBLANK(F93),"",F93)</f>
        <v>М</v>
      </c>
      <c r="G94" s="512"/>
      <c r="H94" s="405" t="str">
        <f>IF(ISBLANK(G94),"",IF(F94="М",IF(E94&lt;=16,VLOOKUP(G94,'Таблица Юноши 1'!$B$7:$C$23,2,-1),VLOOKUP(G94,'Таблица Юноши 1'!$D$7:$E$24,2,-1)),IF(E94&lt;=16,VLOOKUP(G94,' Таблица Девушки 1'!$B$8:$C$31,2,-1),VLOOKUP(G94,' Таблица Девушки 1'!$D$8:$E$32,2,-1))))</f>
        <v/>
      </c>
      <c r="I94" s="503"/>
      <c r="J94" s="418" t="str">
        <f>IF(ISBLANK(I94),"",IF(F94="М",IF(E94&lt;=16,VLOOKUP(I94,'Таблица Юноши 1'!$V$7:$W$67,2,-1),VLOOKUP(I94,'Таблица Юноши 1'!$X$7:$Y$67,2,-1)),IF(E94&lt;=16,VLOOKUP(I94,' Таблица Девушки 1'!$V$8:$W$68,2,-1),VLOOKUP(I94,' Таблица Девушки 1'!$X$8:$Y$68,2,-1))))</f>
        <v/>
      </c>
      <c r="K94" s="402"/>
      <c r="L94" s="405" t="str">
        <f>IF(ISBLANK(K94),"",IF(F94="М",IF(E94&lt;17,VLOOKUP(K94,'Таблица юноши'!#REF!,2,-1),VLOOKUP(K94,'Таблица юноши'!#REF!,2,-1)),IF(E94&lt;17,VLOOKUP(K94,'Таблица девушки'!#REF!,2,-1),VLOOKUP(K94,'Таблица девушки'!#REF!,2,-1))))</f>
        <v/>
      </c>
      <c r="M94" s="515"/>
      <c r="N94" s="405" t="str">
        <f>IF(ISBLANK(M94),"",IF(F94="М",IF(E94&lt;=16,VLOOKUP(M94,'Таблица Юноши 1'!$J$7:$K$67,2,-1),VLOOKUP(M94,'Таблица Юноши 1'!$L$7:$M$67,2,-1)),IF(E94&lt;=16,VLOOKUP(M94,' Таблица Девушки 1'!$J$8:$K$68,2,-1),VLOOKUP(M94,' Таблица Девушки 1'!$L$8:$M$68,2,-1))))</f>
        <v/>
      </c>
      <c r="O94" s="355"/>
      <c r="P94" s="418" t="str">
        <f>IF(ISBLANK(O94),"",VLOOKUP(O94,'Таблица Юноши 1'!$F$7:$G$57,2,-1))</f>
        <v/>
      </c>
      <c r="Q94" s="521"/>
      <c r="R94" s="405" t="str">
        <f>IF(ISBLANK(Q94),"",IF(F94="М",IF(E94&lt;=16,VLOOKUP(Q94,'Таблица Юноши 1'!$N$7:$O$68,2,-1),VLOOKUP(Q94,'Таблица Юноши 1'!$P$7:$Q$68,2,-1)),IF(E94&lt;=16,VLOOKUP(Q94,' Таблица Девушки 1'!$N$8:$O$69,2,-1),VLOOKUP(Q94,' Таблица Девушки 1'!$P$8:$Q$69,2,-1))))</f>
        <v/>
      </c>
      <c r="S94" s="355"/>
      <c r="T94" s="418" t="str">
        <f>IF(ISBLANK(S94),"",IF(F94="М",IF(E94&lt;=16,VLOOKUP(S94,'Таблица Юноши 1'!$R$7:$S$43,2,-1),VLOOKUP(S94,'Таблица Юноши 1'!$T$7:$U$43,2,-1)),IF(E94&lt;=16,VLOOKUP(S94,' Таблица Девушки 1'!$R$8:$S$48,2,-1),VLOOKUP(S94,' Таблица Девушки 1'!$T$8:$U$48,2,-1))))</f>
        <v/>
      </c>
      <c r="U94" s="362">
        <f t="shared" si="13"/>
        <v>0</v>
      </c>
      <c r="V94" s="525" t="str">
        <f>'Юноши '!W49</f>
        <v/>
      </c>
      <c r="W94" s="773"/>
      <c r="X94" s="760"/>
      <c r="Y94" s="754"/>
      <c r="Z94" s="771"/>
    </row>
    <row r="95" spans="1:26" x14ac:dyDescent="0.25">
      <c r="A95" s="397">
        <v>92</v>
      </c>
      <c r="B95" s="398" t="str">
        <f t="shared" si="17"/>
        <v>г. Минск</v>
      </c>
      <c r="C95" s="409" t="s">
        <v>344</v>
      </c>
      <c r="D95" s="499">
        <v>38520</v>
      </c>
      <c r="E95" s="399">
        <f>IF(ISBLANK(D95),"",(DATEDIF(D95,'Условия заполнения'!$A$1:$A$1,"Y")))</f>
        <v>17</v>
      </c>
      <c r="F95" s="419" t="s">
        <v>30</v>
      </c>
      <c r="G95" s="511">
        <v>4.7</v>
      </c>
      <c r="H95" s="421">
        <f>IF(ISBLANK(G95),"",IF(F95="М",IF(E95&lt;=16,VLOOKUP(G95,'Таблица Юноши 1'!$B$7:$C$23,2,-1),VLOOKUP(G95,'Таблица Юноши 1'!$D$7:$E$24,2,-1)),IF(E95&lt;=16,VLOOKUP(G95,' Таблица Девушки 1'!$B$8:$C$31,2,-1),VLOOKUP(G95,' Таблица Девушки 1'!$D$8:$E$32,2,-1))))</f>
        <v>48</v>
      </c>
      <c r="I95" s="504">
        <v>9.48</v>
      </c>
      <c r="J95" s="419">
        <f>IF(ISBLANK(I95),"",IF(F95="М",IF(E95&lt;=16,VLOOKUP(I95,'Таблица Юноши 1'!$V$7:$W$67,2,-1),VLOOKUP(I95,'Таблица Юноши 1'!$X$7:$Y$67,2,-1)),IF(E95&lt;=16,VLOOKUP(I95,' Таблица Девушки 1'!$V$8:$W$68,2,-1),VLOOKUP(I95,' Таблица Девушки 1'!$X$8:$Y$68,2,-1))))</f>
        <v>28</v>
      </c>
      <c r="K95" s="397"/>
      <c r="L95" s="421" t="str">
        <f>IF(ISBLANK(K95),"",IF(F95="М",IF(E95&lt;17,VLOOKUP(K95,'Таблица юноши'!#REF!,2,-1),VLOOKUP(K95,'Таблица юноши'!#REF!,2,-1)),IF(E95&lt;17,VLOOKUP(K95,'Таблица девушки'!#REF!,2,-1),VLOOKUP(K95,'Таблица девушки'!#REF!,2,-1))))</f>
        <v/>
      </c>
      <c r="M95" s="516" t="s">
        <v>396</v>
      </c>
      <c r="N95" s="421">
        <f>IF(ISBLANK(M95),"",IF(F95="М",IF(E95&lt;=16,VLOOKUP(M95,'Таблица Юноши 1'!$J$7:$K$67,2,-1),VLOOKUP(M95,'Таблица Юноши 1'!$L$7:$M$67,2,-1)),IF(E95&lt;=16,VLOOKUP(M95,' Таблица Девушки 1'!$J$8:$K$68,2,-1),VLOOKUP(M95,' Таблица Девушки 1'!$L$8:$M$68,2,-1))))</f>
        <v>39</v>
      </c>
      <c r="O95" s="357">
        <v>32</v>
      </c>
      <c r="P95" s="419">
        <f>IF(ISBLANK(O95),"",VLOOKUP(O95,'Таблица Юноши 1'!$F$7:$G$57,2,-1))</f>
        <v>32</v>
      </c>
      <c r="Q95" s="522">
        <v>245</v>
      </c>
      <c r="R95" s="421">
        <f>IF(ISBLANK(Q95),"",IF(F95="М",IF(E95&lt;=16,VLOOKUP(Q95,'Таблица Юноши 1'!$N$7:$O$68,2,-1),VLOOKUP(Q95,'Таблица Юноши 1'!$P$7:$Q$68,2,-1)),IF(E95&lt;=16,VLOOKUP(Q95,' Таблица Девушки 1'!$N$8:$O$69,2,-1),VLOOKUP(Q95,' Таблица Девушки 1'!$P$8:$Q$69,2,-1))))</f>
        <v>60</v>
      </c>
      <c r="S95" s="357">
        <v>32</v>
      </c>
      <c r="T95" s="419">
        <f>IF(ISBLANK(S95),"",IF(F95="М",IF(E95&lt;=16,VLOOKUP(S95,'Таблица Юноши 1'!$R$7:$S$43,2,-1),VLOOKUP(S95,'Таблица Юноши 1'!$T$7:$U$43,2,-1)),IF(E95&lt;=16,VLOOKUP(S95,' Таблица Девушки 1'!$R$8:$S$48,2,-1),VLOOKUP(S95,' Таблица Девушки 1'!$T$8:$U$48,2,-1))))</f>
        <v>47</v>
      </c>
      <c r="U95" s="356">
        <f t="shared" si="13"/>
        <v>254</v>
      </c>
      <c r="V95" s="525"/>
      <c r="W95" s="773">
        <f>SUM(U95:U101)</f>
        <v>1207</v>
      </c>
      <c r="X95" s="760"/>
      <c r="Y95" s="754"/>
      <c r="Z95" s="771"/>
    </row>
    <row r="96" spans="1:26" x14ac:dyDescent="0.25">
      <c r="A96" s="377">
        <v>93</v>
      </c>
      <c r="B96" s="372" t="str">
        <f t="shared" si="17"/>
        <v>г. Минск</v>
      </c>
      <c r="C96" s="369" t="s">
        <v>345</v>
      </c>
      <c r="D96" s="496">
        <v>38219</v>
      </c>
      <c r="E96" s="370">
        <f>IF(ISBLANK(D96),"",(DATEDIF(D96,'Условия заполнения'!$A$1:$A$1,"Y")))</f>
        <v>18</v>
      </c>
      <c r="F96" s="416" t="str">
        <f>IF(ISBLANK(F95),"",F95)</f>
        <v>Ж</v>
      </c>
      <c r="G96" s="509">
        <v>4.8</v>
      </c>
      <c r="H96" s="389">
        <f>IF(ISBLANK(G96),"",IF(F96="М",IF(E96&lt;=16,VLOOKUP(G96,'Таблица Юноши 1'!$B$7:$C$23,2,-1),VLOOKUP(G96,'Таблица Юноши 1'!$D$7:$E$24,2,-1)),IF(E96&lt;=16,VLOOKUP(G96,' Таблица Девушки 1'!$B$8:$C$31,2,-1),VLOOKUP(G96,' Таблица Девушки 1'!$D$8:$E$32,2,-1))))</f>
        <v>46</v>
      </c>
      <c r="I96" s="505">
        <v>9.2899999999999991</v>
      </c>
      <c r="J96" s="416">
        <f>IF(ISBLANK(I96),"",IF(F96="М",IF(E96&lt;=16,VLOOKUP(I96,'Таблица Юноши 1'!$V$7:$W$67,2,-1),VLOOKUP(I96,'Таблица Юноши 1'!$X$7:$Y$67,2,-1)),IF(E96&lt;=16,VLOOKUP(I96,' Таблица Девушки 1'!$V$8:$W$68,2,-1),VLOOKUP(I96,' Таблица Девушки 1'!$X$8:$Y$68,2,-1))))</f>
        <v>32</v>
      </c>
      <c r="K96" s="377"/>
      <c r="L96" s="389" t="str">
        <f>IF(ISBLANK(K96),"",IF(F96="М",IF(E96&lt;17,VLOOKUP(K96,'Таблица юноши'!#REF!,2,-1),VLOOKUP(K96,'Таблица юноши'!#REF!,2,-1)),IF(E96&lt;17,VLOOKUP(K96,'Таблица девушки'!#REF!,2,-1),VLOOKUP(K96,'Таблица девушки'!#REF!,2,-1))))</f>
        <v/>
      </c>
      <c r="M96" s="517" t="s">
        <v>397</v>
      </c>
      <c r="N96" s="389">
        <f>IF(ISBLANK(M96),"",IF(F96="М",IF(E96&lt;=16,VLOOKUP(M96,'Таблица Юноши 1'!$J$7:$K$67,2,-1),VLOOKUP(M96,'Таблица Юноши 1'!$L$7:$M$67,2,-1)),IF(E96&lt;=16,VLOOKUP(M96,' Таблица Девушки 1'!$J$8:$K$68,2,-1),VLOOKUP(M96,' Таблица Девушки 1'!$L$8:$M$68,2,-1))))</f>
        <v>34</v>
      </c>
      <c r="O96" s="359">
        <v>29</v>
      </c>
      <c r="P96" s="416">
        <f>IF(ISBLANK(O96),"",VLOOKUP(O96,'Таблица Юноши 1'!$F$7:$G$57,2,-1))</f>
        <v>29</v>
      </c>
      <c r="Q96" s="523">
        <v>211</v>
      </c>
      <c r="R96" s="389">
        <f>IF(ISBLANK(Q96),"",IF(F96="М",IF(E96&lt;=16,VLOOKUP(Q96,'Таблица Юноши 1'!$N$7:$O$68,2,-1),VLOOKUP(Q96,'Таблица Юноши 1'!$P$7:$Q$68,2,-1)),IF(E96&lt;=16,VLOOKUP(Q96,' Таблица Девушки 1'!$N$8:$O$69,2,-1),VLOOKUP(Q96,' Таблица Девушки 1'!$P$8:$Q$69,2,-1))))</f>
        <v>41</v>
      </c>
      <c r="S96" s="359">
        <v>16</v>
      </c>
      <c r="T96" s="416">
        <f>IF(ISBLANK(S96),"",IF(F96="М",IF(E96&lt;=16,VLOOKUP(S96,'Таблица Юноши 1'!$R$7:$S$43,2,-1),VLOOKUP(S96,'Таблица Юноши 1'!$T$7:$U$43,2,-1)),IF(E96&lt;=16,VLOOKUP(S96,' Таблица Девушки 1'!$R$8:$S$48,2,-1),VLOOKUP(S96,' Таблица Девушки 1'!$T$8:$U$48,2,-1))))</f>
        <v>19</v>
      </c>
      <c r="U96" s="358">
        <f t="shared" si="13"/>
        <v>201</v>
      </c>
      <c r="V96" s="525"/>
      <c r="W96" s="773"/>
      <c r="X96" s="760"/>
      <c r="Y96" s="754"/>
      <c r="Z96" s="771"/>
    </row>
    <row r="97" spans="1:26" x14ac:dyDescent="0.25">
      <c r="A97" s="377">
        <v>94</v>
      </c>
      <c r="B97" s="372" t="str">
        <f t="shared" si="17"/>
        <v>г. Минск</v>
      </c>
      <c r="C97" s="369" t="s">
        <v>346</v>
      </c>
      <c r="D97" s="496">
        <v>39174</v>
      </c>
      <c r="E97" s="370">
        <f>IF(ISBLANK(D97),"",(DATEDIF(D97,'Условия заполнения'!$A$1:$A$1,"Y")))</f>
        <v>16</v>
      </c>
      <c r="F97" s="416" t="str">
        <f>IF(ISBLANK(F96),"",F96)</f>
        <v>Ж</v>
      </c>
      <c r="G97" s="509">
        <v>5</v>
      </c>
      <c r="H97" s="389">
        <f>IF(ISBLANK(G97),"",IF(F97="М",IF(E97&lt;=16,VLOOKUP(G97,'Таблица Юноши 1'!$B$7:$C$23,2,-1),VLOOKUP(G97,'Таблица Юноши 1'!$D$7:$E$24,2,-1)),IF(E97&lt;=16,VLOOKUP(G97,' Таблица Девушки 1'!$B$8:$C$31,2,-1),VLOOKUP(G97,' Таблица Девушки 1'!$D$8:$E$32,2,-1))))</f>
        <v>44</v>
      </c>
      <c r="I97" s="505">
        <v>4.38</v>
      </c>
      <c r="J97" s="416">
        <f>IF(ISBLANK(I97),"",IF(F97="М",IF(E97&lt;=16,VLOOKUP(I97,'Таблица Юноши 1'!$V$7:$W$67,2,-1),VLOOKUP(I97,'Таблица Юноши 1'!$X$7:$Y$67,2,-1)),IF(E97&lt;=16,VLOOKUP(I97,' Таблица Девушки 1'!$V$8:$W$68,2,-1),VLOOKUP(I97,' Таблица Девушки 1'!$X$8:$Y$68,2,-1))))</f>
        <v>26</v>
      </c>
      <c r="K97" s="377"/>
      <c r="L97" s="389"/>
      <c r="M97" s="517" t="s">
        <v>398</v>
      </c>
      <c r="N97" s="389">
        <f>IF(ISBLANK(M97),"",IF(F97="М",IF(E97&lt;=16,VLOOKUP(M97,'Таблица Юноши 1'!$J$7:$K$67,2,-1),VLOOKUP(M97,'Таблица Юноши 1'!$L$7:$M$67,2,-1)),IF(E97&lt;=16,VLOOKUP(M97,' Таблица Девушки 1'!$J$8:$K$68,2,-1),VLOOKUP(M97,' Таблица Девушки 1'!$L$8:$M$68,2,-1))))</f>
        <v>43</v>
      </c>
      <c r="O97" s="359">
        <v>17</v>
      </c>
      <c r="P97" s="416">
        <f>IF(ISBLANK(O97),"",VLOOKUP(O97,'Таблица Юноши 1'!$F$7:$G$57,2,-1))</f>
        <v>17</v>
      </c>
      <c r="Q97" s="523">
        <v>194</v>
      </c>
      <c r="R97" s="389">
        <f>IF(ISBLANK(Q97),"",IF(F97="М",IF(E97&lt;=16,VLOOKUP(Q97,'Таблица Юноши 1'!$N$7:$O$68,2,-1),VLOOKUP(Q97,'Таблица Юноши 1'!$P$7:$Q$68,2,-1)),IF(E97&lt;=16,VLOOKUP(Q97,' Таблица Девушки 1'!$N$8:$O$69,2,-1),VLOOKUP(Q97,' Таблица Девушки 1'!$P$8:$Q$69,2,-1))))</f>
        <v>26</v>
      </c>
      <c r="S97" s="359">
        <v>8</v>
      </c>
      <c r="T97" s="416">
        <f>IF(ISBLANK(S97),"",IF(F97="М",IF(E97&lt;=16,VLOOKUP(S97,'Таблица Юноши 1'!$R$7:$S$43,2,-1),VLOOKUP(S97,'Таблица Юноши 1'!$T$7:$U$43,2,-1)),IF(E97&lt;=16,VLOOKUP(S97,' Таблица Девушки 1'!$R$8:$S$48,2,-1),VLOOKUP(S97,' Таблица Девушки 1'!$T$8:$U$48,2,-1))))</f>
        <v>8</v>
      </c>
      <c r="U97" s="358">
        <f t="shared" si="13"/>
        <v>164</v>
      </c>
      <c r="V97" s="525"/>
      <c r="W97" s="773"/>
      <c r="X97" s="760"/>
      <c r="Y97" s="754"/>
      <c r="Z97" s="771"/>
    </row>
    <row r="98" spans="1:26" x14ac:dyDescent="0.25">
      <c r="A98" s="377">
        <v>95</v>
      </c>
      <c r="B98" s="372" t="str">
        <f t="shared" si="17"/>
        <v>г. Минск</v>
      </c>
      <c r="C98" s="369" t="s">
        <v>347</v>
      </c>
      <c r="D98" s="496">
        <v>39141</v>
      </c>
      <c r="E98" s="370">
        <f>IF(ISBLANK(D98),"",(DATEDIF(D98,'Условия заполнения'!$A$1:$A$1,"Y")))</f>
        <v>16</v>
      </c>
      <c r="F98" s="416" t="str">
        <f>IF(ISBLANK(F96),"",F96)</f>
        <v>Ж</v>
      </c>
      <c r="G98" s="509">
        <v>4.9000000000000004</v>
      </c>
      <c r="H98" s="389">
        <f>IF(ISBLANK(G98),"",IF(F98="М",IF(E98&lt;=16,VLOOKUP(G98,'Таблица Юноши 1'!$B$7:$C$23,2,-1),VLOOKUP(G98,'Таблица Юноши 1'!$D$7:$E$24,2,-1)),IF(E98&lt;=16,VLOOKUP(G98,' Таблица Девушки 1'!$B$8:$C$31,2,-1),VLOOKUP(G98,' Таблица Девушки 1'!$D$8:$E$32,2,-1))))</f>
        <v>46</v>
      </c>
      <c r="I98" s="505">
        <v>4.3499999999999996</v>
      </c>
      <c r="J98" s="416">
        <f>IF(ISBLANK(I98),"",IF(F98="М",IF(E98&lt;=16,VLOOKUP(I98,'Таблица Юноши 1'!$V$7:$W$67,2,-1),VLOOKUP(I98,'Таблица Юноши 1'!$X$7:$Y$67,2,-1)),IF(E98&lt;=16,VLOOKUP(I98,' Таблица Девушки 1'!$V$8:$W$68,2,-1),VLOOKUP(I98,' Таблица Девушки 1'!$X$8:$Y$68,2,-1))))</f>
        <v>27</v>
      </c>
      <c r="K98" s="377"/>
      <c r="L98" s="389" t="str">
        <f>IF(ISBLANK(K98),"",IF(F98="М",IF(E98&lt;17,VLOOKUP(K98,'Таблица юноши'!#REF!,2,-1),VLOOKUP(K98,'Таблица юноши'!#REF!,2,-1)),IF(E98&lt;17,VLOOKUP(K98,'Таблица девушки'!#REF!,2,-1),VLOOKUP(K98,'Таблица девушки'!#REF!,2,-1))))</f>
        <v/>
      </c>
      <c r="M98" s="517" t="s">
        <v>399</v>
      </c>
      <c r="N98" s="389">
        <f>IF(ISBLANK(M98),"",IF(F98="М",IF(E98&lt;=16,VLOOKUP(M98,'Таблица Юноши 1'!$J$7:$K$67,2,-1),VLOOKUP(M98,'Таблица Юноши 1'!$L$7:$M$67,2,-1)),IF(E98&lt;=16,VLOOKUP(M98,' Таблица Девушки 1'!$J$8:$K$68,2,-1),VLOOKUP(M98,' Таблица Девушки 1'!$L$8:$M$68,2,-1))))</f>
        <v>42</v>
      </c>
      <c r="O98" s="359">
        <v>39</v>
      </c>
      <c r="P98" s="416">
        <f>IF(ISBLANK(O98),"",VLOOKUP(O98,'Таблица Юноши 1'!$F$7:$G$57,2,-1))</f>
        <v>39</v>
      </c>
      <c r="Q98" s="523">
        <v>198</v>
      </c>
      <c r="R98" s="389">
        <f>IF(ISBLANK(Q98),"",IF(F98="М",IF(E98&lt;=16,VLOOKUP(Q98,'Таблица Юноши 1'!$N$7:$O$68,2,-1),VLOOKUP(Q98,'Таблица Юноши 1'!$P$7:$Q$68,2,-1)),IF(E98&lt;=16,VLOOKUP(Q98,' Таблица Девушки 1'!$N$8:$O$69,2,-1),VLOOKUP(Q98,' Таблица Девушки 1'!$P$8:$Q$69,2,-1))))</f>
        <v>30</v>
      </c>
      <c r="S98" s="359">
        <v>29</v>
      </c>
      <c r="T98" s="416">
        <f>IF(ISBLANK(S98),"",IF(F98="М",IF(E98&lt;=16,VLOOKUP(S98,'Таблица Юноши 1'!$R$7:$S$43,2,-1),VLOOKUP(S98,'Таблица Юноши 1'!$T$7:$U$43,2,-1)),IF(E98&lt;=16,VLOOKUP(S98,' Таблица Девушки 1'!$R$8:$S$48,2,-1),VLOOKUP(S98,' Таблица Девушки 1'!$T$8:$U$48,2,-1))))</f>
        <v>42</v>
      </c>
      <c r="U98" s="358">
        <f t="shared" si="13"/>
        <v>226</v>
      </c>
      <c r="V98" s="525"/>
      <c r="W98" s="773"/>
      <c r="X98" s="760"/>
      <c r="Y98" s="754"/>
      <c r="Z98" s="771"/>
    </row>
    <row r="99" spans="1:26" x14ac:dyDescent="0.25">
      <c r="A99" s="377">
        <v>96</v>
      </c>
      <c r="B99" s="372" t="str">
        <f t="shared" si="17"/>
        <v>г. Минск</v>
      </c>
      <c r="C99" s="369" t="s">
        <v>348</v>
      </c>
      <c r="D99" s="496">
        <v>38568</v>
      </c>
      <c r="E99" s="370">
        <f>IF(ISBLANK(D99),"",(DATEDIF(D99,'Условия заполнения'!$A$1:$A$1,"Y")))</f>
        <v>17</v>
      </c>
      <c r="F99" s="416" t="str">
        <f>IF(ISBLANK(F98),"",F98)</f>
        <v>Ж</v>
      </c>
      <c r="G99" s="509">
        <v>4.5999999999999996</v>
      </c>
      <c r="H99" s="389">
        <f>IF(ISBLANK(G99),"",IF(F99="М",IF(E99&lt;=16,VLOOKUP(G99,'Таблица Юноши 1'!$B$7:$C$23,2,-1),VLOOKUP(G99,'Таблица Юноши 1'!$D$7:$E$24,2,-1)),IF(E99&lt;=16,VLOOKUP(G99,' Таблица Девушки 1'!$B$8:$C$31,2,-1),VLOOKUP(G99,' Таблица Девушки 1'!$D$8:$E$32,2,-1))))</f>
        <v>50</v>
      </c>
      <c r="I99" s="505">
        <v>9.56</v>
      </c>
      <c r="J99" s="416">
        <f>IF(ISBLANK(I99),"",IF(F99="М",IF(E99&lt;=16,VLOOKUP(I99,'Таблица Юноши 1'!$V$7:$W$67,2,-1),VLOOKUP(I99,'Таблица Юноши 1'!$X$7:$Y$67,2,-1)),IF(E99&lt;=16,VLOOKUP(I99,' Таблица Девушки 1'!$V$8:$W$68,2,-1),VLOOKUP(I99,' Таблица Девушки 1'!$X$8:$Y$68,2,-1))))</f>
        <v>26</v>
      </c>
      <c r="K99" s="377"/>
      <c r="L99" s="389" t="str">
        <f>IF(ISBLANK(K99),"",IF(F99="М",IF(E99&lt;17,VLOOKUP(K99,'Таблица юноши'!#REF!,2,-1),VLOOKUP(K99,'Таблица юноши'!#REF!,2,-1)),IF(E99&lt;17,VLOOKUP(K99,'Таблица девушки'!#REF!,2,-1),VLOOKUP(K99,'Таблица девушки'!#REF!,2,-1))))</f>
        <v/>
      </c>
      <c r="M99" s="517" t="s">
        <v>400</v>
      </c>
      <c r="N99" s="389">
        <f>IF(ISBLANK(M99),"",IF(F99="М",IF(E99&lt;=16,VLOOKUP(M99,'Таблица Юноши 1'!$J$7:$K$67,2,-1),VLOOKUP(M99,'Таблица Юноши 1'!$L$7:$M$67,2,-1)),IF(E99&lt;=16,VLOOKUP(M99,' Таблица Девушки 1'!$J$8:$K$68,2,-1),VLOOKUP(M99,' Таблица Девушки 1'!$L$8:$M$68,2,-1))))</f>
        <v>20</v>
      </c>
      <c r="O99" s="359">
        <v>39</v>
      </c>
      <c r="P99" s="416">
        <f>IF(ISBLANK(O99),"",VLOOKUP(O99,'Таблица Юноши 1'!$F$7:$G$57,2,-1))</f>
        <v>39</v>
      </c>
      <c r="Q99" s="523">
        <v>212</v>
      </c>
      <c r="R99" s="389">
        <f>IF(ISBLANK(Q99),"",IF(F99="М",IF(E99&lt;=16,VLOOKUP(Q99,'Таблица Юноши 1'!$N$7:$O$68,2,-1),VLOOKUP(Q99,'Таблица Юноши 1'!$P$7:$Q$68,2,-1)),IF(E99&lt;=16,VLOOKUP(Q99,' Таблица Девушки 1'!$N$8:$O$69,2,-1),VLOOKUP(Q99,' Таблица Девушки 1'!$P$8:$Q$69,2,-1))))</f>
        <v>42</v>
      </c>
      <c r="S99" s="359">
        <v>17</v>
      </c>
      <c r="T99" s="416">
        <f>IF(ISBLANK(S99),"",IF(F99="М",IF(E99&lt;=16,VLOOKUP(S99,'Таблица Юноши 1'!$R$7:$S$43,2,-1),VLOOKUP(S99,'Таблица Юноши 1'!$T$7:$U$43,2,-1)),IF(E99&lt;=16,VLOOKUP(S99,' Таблица Девушки 1'!$R$8:$S$48,2,-1),VLOOKUP(S99,' Таблица Девушки 1'!$T$8:$U$48,2,-1))))</f>
        <v>21</v>
      </c>
      <c r="U99" s="358">
        <f t="shared" si="13"/>
        <v>198</v>
      </c>
      <c r="V99" s="525"/>
      <c r="W99" s="773"/>
      <c r="X99" s="760"/>
      <c r="Y99" s="754"/>
      <c r="Z99" s="771"/>
    </row>
    <row r="100" spans="1:26" ht="19.5" thickBot="1" x14ac:dyDescent="0.3">
      <c r="A100" s="377">
        <v>97</v>
      </c>
      <c r="B100" s="372" t="str">
        <f t="shared" si="17"/>
        <v>г. Минск</v>
      </c>
      <c r="C100" s="369" t="s">
        <v>349</v>
      </c>
      <c r="D100" s="496">
        <v>38037</v>
      </c>
      <c r="E100" s="370">
        <f>IF(ISBLANK(D100),"",(DATEDIF(D100,'Условия заполнения'!$A$1:$A$1,"Y")))</f>
        <v>19</v>
      </c>
      <c r="F100" s="416" t="str">
        <f>IF(ISBLANK(F99),"",F99)</f>
        <v>Ж</v>
      </c>
      <c r="G100" s="509">
        <v>5.3</v>
      </c>
      <c r="H100" s="389">
        <f>IF(ISBLANK(G100),"",IF(F100="М",IF(E100&lt;=16,VLOOKUP(G100,'Таблица Юноши 1'!$B$7:$C$23,2,-1),VLOOKUP(G100,'Таблица Юноши 1'!$D$7:$E$24,2,-1)),IF(E100&lt;=16,VLOOKUP(G100,' Таблица Девушки 1'!$B$8:$C$31,2,-1),VLOOKUP(G100,' Таблица Девушки 1'!$D$8:$E$32,2,-1))))</f>
        <v>36</v>
      </c>
      <c r="I100" s="505">
        <v>8.11</v>
      </c>
      <c r="J100" s="416">
        <f>IF(ISBLANK(I100),"",IF(F100="М",IF(E100&lt;=16,VLOOKUP(I100,'Таблица Юноши 1'!$V$7:$W$67,2,-1),VLOOKUP(I100,'Таблица Юноши 1'!$X$7:$Y$67,2,-1)),IF(E100&lt;=16,VLOOKUP(I100,' Таблица Девушки 1'!$V$8:$W$68,2,-1),VLOOKUP(I100,' Таблица Девушки 1'!$X$8:$Y$68,2,-1))))</f>
        <v>47</v>
      </c>
      <c r="K100" s="378"/>
      <c r="L100" s="390" t="str">
        <f>IF(ISBLANK(K100),"",IF(F100="М",IF(E100&lt;17,VLOOKUP(K100,'Таблица юноши'!#REF!,2,-1),VLOOKUP(K100,'Таблица юноши'!#REF!,2,-1)),IF(E100&lt;17,VLOOKUP(K100,'Таблица девушки'!#REF!,2,-1),VLOOKUP(K100,'Таблица девушки'!#REF!,2,-1))))</f>
        <v/>
      </c>
      <c r="M100" s="518" t="s">
        <v>384</v>
      </c>
      <c r="N100" s="390">
        <v>0</v>
      </c>
      <c r="O100" s="359">
        <v>20</v>
      </c>
      <c r="P100" s="416">
        <f>IF(ISBLANK(O100),"",VLOOKUP(O100,'Таблица Юноши 1'!$F$7:$G$57,2,-1))</f>
        <v>20</v>
      </c>
      <c r="Q100" s="523">
        <v>182</v>
      </c>
      <c r="R100" s="389">
        <f>IF(ISBLANK(Q100),"",IF(F100="М",IF(E100&lt;=16,VLOOKUP(Q100,'Таблица Юноши 1'!$N$7:$O$68,2,-1),VLOOKUP(Q100,'Таблица Юноши 1'!$P$7:$Q$68,2,-1)),IF(E100&lt;=16,VLOOKUP(Q100,' Таблица Девушки 1'!$N$8:$O$69,2,-1),VLOOKUP(Q100,' Таблица Девушки 1'!$P$8:$Q$69,2,-1))))</f>
        <v>12</v>
      </c>
      <c r="S100" s="359">
        <v>33</v>
      </c>
      <c r="T100" s="416">
        <f>IF(ISBLANK(S100),"",IF(F100="М",IF(E100&lt;=16,VLOOKUP(S100,'Таблица Юноши 1'!$R$7:$S$43,2,-1),VLOOKUP(S100,'Таблица Юноши 1'!$T$7:$U$43,2,-1)),IF(E100&lt;=16,VLOOKUP(S100,' Таблица Девушки 1'!$R$8:$S$48,2,-1),VLOOKUP(S100,' Таблица Девушки 1'!$T$8:$U$48,2,-1))))</f>
        <v>49</v>
      </c>
      <c r="U100" s="358">
        <f t="shared" si="13"/>
        <v>164</v>
      </c>
      <c r="V100" s="525"/>
      <c r="W100" s="773"/>
      <c r="X100" s="760"/>
      <c r="Y100" s="754"/>
      <c r="Z100" s="771"/>
    </row>
    <row r="101" spans="1:26" ht="19.5" hidden="1" thickBot="1" x14ac:dyDescent="0.3">
      <c r="A101" s="378">
        <v>98</v>
      </c>
      <c r="B101" s="379" t="str">
        <f t="shared" si="17"/>
        <v>г. Минск</v>
      </c>
      <c r="C101" s="365"/>
      <c r="D101" s="498"/>
      <c r="E101" s="380" t="str">
        <f>IF(ISBLANK(D101),"",(DATEDIF(D101,'Условия заполнения'!$A$1:$A$1,"Y")))</f>
        <v/>
      </c>
      <c r="F101" s="417" t="str">
        <f>IF(ISBLANK(F100),"",F100)</f>
        <v>Ж</v>
      </c>
      <c r="G101" s="510"/>
      <c r="H101" s="390" t="str">
        <f>IF(ISBLANK(G101),"",IF(F101="М",IF(E101&lt;=16,VLOOKUP(G101,'Таблица Юноши 1'!$B$7:$C$23,2,-1),VLOOKUP(G101,'Таблица Юноши 1'!$D$7:$E$24,2,-1)),IF(E101&lt;=16,VLOOKUP(G101,' Таблица Девушки 1'!$B$8:$C$31,2,-1),VLOOKUP(G101,' Таблица Девушки 1'!$D$8:$E$32,2,-1))))</f>
        <v/>
      </c>
      <c r="I101" s="506"/>
      <c r="J101" s="365" t="str">
        <f>IF(ISBLANK(I101),"",IF(F101="М",IF(E101&lt;=16,VLOOKUP(I101,'Таблица Юноши 1'!$V$7:$W$67,2,-1),VLOOKUP(I101,'Таблица Юноши 1'!$X$7:$Y$67,2,-1)),IF(E101&lt;=16,VLOOKUP(I101,' Таблица Девушки 1'!$V$8:$W$68,2,-1),VLOOKUP(I101,' Таблица Девушки 1'!$X$8:$Y$68,2,-1))))</f>
        <v/>
      </c>
      <c r="K101" s="618"/>
      <c r="L101" s="619" t="str">
        <f>IF(ISBLANK(K101),"",IF(F101="М",IF(E101&lt;17,VLOOKUP(K101,'Таблица юноши'!#REF!,2,-1),VLOOKUP(K101,'Таблица юноши'!#REF!,2,-1)),IF(E101&lt;17,VLOOKUP(K101,'Таблица девушки'!#REF!,2,-1),VLOOKUP(K101,'Таблица девушки'!#REF!,2,-1))))</f>
        <v/>
      </c>
      <c r="M101" s="613"/>
      <c r="N101" s="614" t="str">
        <f>IF(ISBLANK(M101),"",IF(F101="М",IF(E101&lt;=16,VLOOKUP(M101,'Таблица Юноши 1'!$J$7:$K$67,2,-1),VLOOKUP(M101,'Таблица Юноши 1'!$L$7:$M$67,2,-1)),IF(E101&lt;=16,VLOOKUP(M101,' Таблица Девушки 1'!$J$8:$K$68,2,-1),VLOOKUP(M101,' Таблица Девушки 1'!$L$8:$M$68,2,-1))))</f>
        <v/>
      </c>
      <c r="O101" s="364"/>
      <c r="P101" s="417" t="str">
        <f>IF(ISBLANK(O101),"",VLOOKUP(O101,'Таблица Юноши 1'!$F$7:$G$57,2,-1))</f>
        <v/>
      </c>
      <c r="Q101" s="524"/>
      <c r="R101" s="390" t="str">
        <f>IF(ISBLANK(Q101),"",IF(F101="М",IF(E101&lt;=16,VLOOKUP(Q101,'Таблица Юноши 1'!$N$7:$O$68,2,-1),VLOOKUP(Q101,'Таблица Юноши 1'!$P$7:$Q$68,2,-1)),IF(E101&lt;=16,VLOOKUP(Q101,' Таблица Девушки 1'!$N$8:$O$69,2,-1),VLOOKUP(Q101,' Таблица Девушки 1'!$P$8:$Q$69,2,-1))))</f>
        <v/>
      </c>
      <c r="S101" s="364"/>
      <c r="T101" s="417" t="str">
        <f>IF(ISBLANK(S101),"",IF(F101="М",IF(E101&lt;=16,VLOOKUP(S101,'Таблица Юноши 1'!$R$7:$S$43,2,-1),VLOOKUP(S101,'Таблица Юноши 1'!$T$7:$U$43,2,-1)),IF(E101&lt;=16,VLOOKUP(S101,' Таблица Девушки 1'!$R$8:$S$48,2,-1),VLOOKUP(S101,' Таблица Девушки 1'!$T$8:$U$48,2,-1))))</f>
        <v/>
      </c>
      <c r="U101" s="361">
        <f t="shared" si="13"/>
        <v>0</v>
      </c>
      <c r="V101" s="527"/>
      <c r="W101" s="774"/>
      <c r="X101" s="769"/>
      <c r="Y101" s="755"/>
      <c r="Z101" s="772"/>
    </row>
    <row r="103" spans="1:26" ht="35.25" x14ac:dyDescent="0.4">
      <c r="B103" s="480" t="s">
        <v>217</v>
      </c>
      <c r="G103" s="482" t="s">
        <v>197</v>
      </c>
    </row>
    <row r="104" spans="1:26" ht="35.25" x14ac:dyDescent="0.25">
      <c r="B104" s="481"/>
    </row>
    <row r="105" spans="1:26" ht="35.25" x14ac:dyDescent="0.4">
      <c r="B105" s="480" t="s">
        <v>216</v>
      </c>
      <c r="E105" s="448"/>
      <c r="G105" s="482" t="s">
        <v>196</v>
      </c>
    </row>
  </sheetData>
  <mergeCells count="59">
    <mergeCell ref="Z60:Z73"/>
    <mergeCell ref="W46:W52"/>
    <mergeCell ref="X46:X52"/>
    <mergeCell ref="Z74:Z87"/>
    <mergeCell ref="Z88:Z101"/>
    <mergeCell ref="W95:W101"/>
    <mergeCell ref="X95:X101"/>
    <mergeCell ref="X88:X94"/>
    <mergeCell ref="Y88:Y101"/>
    <mergeCell ref="W88:W94"/>
    <mergeCell ref="Y74:Y87"/>
    <mergeCell ref="W60:W66"/>
    <mergeCell ref="X60:X66"/>
    <mergeCell ref="W67:W73"/>
    <mergeCell ref="X67:X73"/>
    <mergeCell ref="Y60:Y73"/>
    <mergeCell ref="W74:W80"/>
    <mergeCell ref="X74:X80"/>
    <mergeCell ref="X81:X87"/>
    <mergeCell ref="W81:W87"/>
    <mergeCell ref="W53:W59"/>
    <mergeCell ref="X53:X59"/>
    <mergeCell ref="Y46:Y59"/>
    <mergeCell ref="Z32:Z45"/>
    <mergeCell ref="Z46:Z59"/>
    <mergeCell ref="W32:W37"/>
    <mergeCell ref="X32:X37"/>
    <mergeCell ref="W39:W44"/>
    <mergeCell ref="X39:X44"/>
    <mergeCell ref="Y32:Y45"/>
    <mergeCell ref="B2:B3"/>
    <mergeCell ref="Y4:Y17"/>
    <mergeCell ref="Z4:Z17"/>
    <mergeCell ref="W25:W30"/>
    <mergeCell ref="X25:X30"/>
    <mergeCell ref="W4:W9"/>
    <mergeCell ref="X4:X9"/>
    <mergeCell ref="W11:W16"/>
    <mergeCell ref="X11:X16"/>
    <mergeCell ref="W18:W23"/>
    <mergeCell ref="X18:X23"/>
    <mergeCell ref="Y18:Y31"/>
    <mergeCell ref="Z18:Z31"/>
    <mergeCell ref="A1:Z1"/>
    <mergeCell ref="Y2:Z2"/>
    <mergeCell ref="F2:F3"/>
    <mergeCell ref="K2:L2"/>
    <mergeCell ref="M2:N2"/>
    <mergeCell ref="O2:P2"/>
    <mergeCell ref="Q2:R2"/>
    <mergeCell ref="S2:T2"/>
    <mergeCell ref="U2:V2"/>
    <mergeCell ref="I2:J2"/>
    <mergeCell ref="G2:H2"/>
    <mergeCell ref="D2:D3"/>
    <mergeCell ref="E2:E3"/>
    <mergeCell ref="W2:X2"/>
    <mergeCell ref="A2:A3"/>
    <mergeCell ref="C2:C3"/>
  </mergeCells>
  <phoneticPr fontId="0" type="noConversion"/>
  <conditionalFormatting sqref="Z4:Z87">
    <cfRule type="cellIs" dxfId="15" priority="3" operator="lessThan">
      <formula>4</formula>
    </cfRule>
  </conditionalFormatting>
  <conditionalFormatting sqref="Y4:Y87">
    <cfRule type="duplicateValues" dxfId="14" priority="2"/>
  </conditionalFormatting>
  <conditionalFormatting sqref="Y4:Y101">
    <cfRule type="duplicateValues" dxfId="13" priority="1"/>
  </conditionalFormatting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96"/>
  <sheetViews>
    <sheetView topLeftCell="P1" zoomScale="85" zoomScaleNormal="85" workbookViewId="0">
      <selection activeCell="F38" sqref="F38"/>
    </sheetView>
  </sheetViews>
  <sheetFormatPr defaultRowHeight="15.75" x14ac:dyDescent="0.25"/>
  <cols>
    <col min="9" max="10" width="9.140625" style="344"/>
    <col min="24" max="24" width="8.85546875" style="294"/>
    <col min="38" max="38" width="11.42578125" customWidth="1"/>
    <col min="43" max="51" width="9.140625" customWidth="1"/>
  </cols>
  <sheetData>
    <row r="1" spans="1:62" ht="16.5" customHeight="1" thickBot="1" x14ac:dyDescent="0.3">
      <c r="A1" s="621" t="s">
        <v>16</v>
      </c>
      <c r="B1" s="795" t="s">
        <v>110</v>
      </c>
      <c r="C1" s="620"/>
      <c r="D1" s="620"/>
      <c r="E1" s="620"/>
      <c r="F1" s="620" t="s">
        <v>117</v>
      </c>
      <c r="G1" s="620"/>
      <c r="H1" s="620"/>
      <c r="I1" s="620"/>
      <c r="J1" s="620"/>
      <c r="K1" s="620"/>
      <c r="L1" s="783" t="s">
        <v>95</v>
      </c>
      <c r="M1" s="784"/>
      <c r="N1" s="784"/>
      <c r="O1" s="784"/>
      <c r="P1" s="784"/>
      <c r="Q1" s="785"/>
      <c r="R1" s="644" t="s">
        <v>182</v>
      </c>
      <c r="S1" s="645"/>
      <c r="T1" s="645"/>
      <c r="U1" s="645"/>
      <c r="V1" s="645"/>
      <c r="W1" s="645"/>
      <c r="X1" s="676" t="s">
        <v>112</v>
      </c>
      <c r="Y1" s="676"/>
      <c r="Z1" s="676"/>
      <c r="AA1" s="676"/>
      <c r="AB1" s="676"/>
      <c r="AC1" s="676"/>
      <c r="AD1" s="620" t="s">
        <v>183</v>
      </c>
      <c r="AE1" s="620"/>
      <c r="AF1" s="620"/>
      <c r="AG1" s="620"/>
      <c r="AH1" s="620"/>
      <c r="AI1" s="620"/>
    </row>
    <row r="2" spans="1:62" ht="15.75" customHeight="1" thickBot="1" x14ac:dyDescent="0.3">
      <c r="A2" s="621"/>
      <c r="B2" s="795"/>
      <c r="C2" s="620"/>
      <c r="D2" s="620"/>
      <c r="E2" s="620"/>
      <c r="F2" s="620"/>
      <c r="G2" s="620"/>
      <c r="H2" s="620"/>
      <c r="I2" s="620"/>
      <c r="J2" s="620"/>
      <c r="K2" s="620"/>
      <c r="L2" s="791" t="s">
        <v>109</v>
      </c>
      <c r="M2" s="798"/>
      <c r="N2" s="798"/>
      <c r="O2" s="798"/>
      <c r="P2" s="798"/>
      <c r="Q2" s="792"/>
      <c r="R2" s="636"/>
      <c r="S2" s="801"/>
      <c r="T2" s="801"/>
      <c r="U2" s="801"/>
      <c r="V2" s="801"/>
      <c r="W2" s="801"/>
      <c r="X2" s="676"/>
      <c r="Y2" s="676"/>
      <c r="Z2" s="676"/>
      <c r="AA2" s="676"/>
      <c r="AB2" s="676"/>
      <c r="AC2" s="676"/>
      <c r="AD2" s="620"/>
      <c r="AE2" s="620"/>
      <c r="AF2" s="620"/>
      <c r="AG2" s="620"/>
      <c r="AH2" s="620"/>
      <c r="AI2" s="620"/>
    </row>
    <row r="3" spans="1:62" ht="15.75" customHeight="1" thickBot="1" x14ac:dyDescent="0.35">
      <c r="A3" s="622"/>
      <c r="B3" s="791" t="s">
        <v>104</v>
      </c>
      <c r="C3" s="792"/>
      <c r="D3" s="791" t="s">
        <v>105</v>
      </c>
      <c r="E3" s="792"/>
      <c r="F3" s="796" t="s">
        <v>108</v>
      </c>
      <c r="G3" s="797"/>
      <c r="H3" s="793" t="s">
        <v>104</v>
      </c>
      <c r="I3" s="794"/>
      <c r="J3" s="791" t="s">
        <v>105</v>
      </c>
      <c r="K3" s="792"/>
      <c r="L3" s="796" t="s">
        <v>108</v>
      </c>
      <c r="M3" s="797"/>
      <c r="N3" s="793" t="s">
        <v>104</v>
      </c>
      <c r="O3" s="794"/>
      <c r="P3" s="791" t="s">
        <v>105</v>
      </c>
      <c r="Q3" s="792"/>
      <c r="R3" s="623" t="s">
        <v>108</v>
      </c>
      <c r="S3" s="624"/>
      <c r="T3" s="647" t="s">
        <v>104</v>
      </c>
      <c r="U3" s="649"/>
      <c r="V3" s="638" t="s">
        <v>105</v>
      </c>
      <c r="W3" s="639"/>
      <c r="X3" s="623" t="s">
        <v>108</v>
      </c>
      <c r="Y3" s="624"/>
      <c r="Z3" s="647" t="s">
        <v>104</v>
      </c>
      <c r="AA3" s="649"/>
      <c r="AB3" s="799" t="s">
        <v>105</v>
      </c>
      <c r="AC3" s="800"/>
      <c r="AD3" s="623" t="s">
        <v>108</v>
      </c>
      <c r="AE3" s="624"/>
      <c r="AF3" s="647" t="s">
        <v>104</v>
      </c>
      <c r="AG3" s="649"/>
      <c r="AH3" s="638" t="s">
        <v>105</v>
      </c>
      <c r="AI3" s="639"/>
      <c r="AP3" s="650" t="s">
        <v>16</v>
      </c>
      <c r="AQ3" s="659" t="s">
        <v>94</v>
      </c>
      <c r="AR3" s="660"/>
      <c r="AS3" s="661"/>
      <c r="AT3" s="662" t="s">
        <v>95</v>
      </c>
      <c r="AU3" s="663"/>
      <c r="AV3" s="663"/>
      <c r="AW3" s="663"/>
      <c r="AX3" s="663"/>
      <c r="AY3" s="664"/>
      <c r="AZ3" s="665" t="s">
        <v>96</v>
      </c>
      <c r="BA3" s="660"/>
      <c r="BB3" s="666"/>
      <c r="BC3" s="653" t="s">
        <v>42</v>
      </c>
      <c r="BD3" s="654"/>
      <c r="BE3" s="652" t="s">
        <v>111</v>
      </c>
      <c r="BF3" s="653"/>
      <c r="BG3" s="654"/>
      <c r="BH3" s="652" t="s">
        <v>112</v>
      </c>
      <c r="BI3" s="653"/>
      <c r="BJ3" s="654"/>
    </row>
    <row r="4" spans="1:62" ht="16.5" thickBot="1" x14ac:dyDescent="0.3">
      <c r="A4" s="181">
        <v>60</v>
      </c>
      <c r="B4" s="307">
        <v>0</v>
      </c>
      <c r="C4" s="278">
        <v>0</v>
      </c>
      <c r="D4" s="307">
        <v>0</v>
      </c>
      <c r="E4" s="278">
        <v>0</v>
      </c>
      <c r="F4" t="s">
        <v>177</v>
      </c>
      <c r="G4" s="191">
        <v>60</v>
      </c>
      <c r="I4" s="191">
        <v>60</v>
      </c>
      <c r="J4"/>
      <c r="K4" s="191">
        <v>60</v>
      </c>
      <c r="L4" s="290">
        <v>2</v>
      </c>
      <c r="M4" s="291">
        <v>60</v>
      </c>
      <c r="N4" s="290">
        <v>2</v>
      </c>
      <c r="O4" s="291">
        <v>60</v>
      </c>
      <c r="P4" s="290">
        <v>2</v>
      </c>
      <c r="Q4" s="291">
        <v>60</v>
      </c>
      <c r="R4" s="313">
        <v>1</v>
      </c>
      <c r="S4" s="283">
        <v>0</v>
      </c>
      <c r="T4" s="283">
        <v>1</v>
      </c>
      <c r="U4" s="283">
        <v>0</v>
      </c>
      <c r="V4" s="283">
        <v>1</v>
      </c>
      <c r="W4" s="314">
        <v>0</v>
      </c>
      <c r="X4" s="307">
        <v>0</v>
      </c>
      <c r="Y4" s="278">
        <v>0</v>
      </c>
      <c r="Z4" s="307">
        <v>0</v>
      </c>
      <c r="AA4" s="278">
        <v>0</v>
      </c>
      <c r="AB4" s="307">
        <v>0</v>
      </c>
      <c r="AC4" s="278">
        <v>0</v>
      </c>
      <c r="AD4" s="299">
        <v>2</v>
      </c>
      <c r="AE4" s="300">
        <v>60</v>
      </c>
      <c r="AF4" s="301">
        <v>2</v>
      </c>
      <c r="AG4" s="300">
        <v>60</v>
      </c>
      <c r="AH4" s="301">
        <v>2</v>
      </c>
      <c r="AI4" s="300">
        <v>60</v>
      </c>
      <c r="AP4" s="650"/>
      <c r="AQ4" s="255" t="s">
        <v>98</v>
      </c>
      <c r="AR4" s="255" t="s">
        <v>99</v>
      </c>
      <c r="AS4" s="256" t="s">
        <v>100</v>
      </c>
      <c r="AT4" s="659" t="s">
        <v>101</v>
      </c>
      <c r="AU4" s="660"/>
      <c r="AV4" s="661"/>
      <c r="AW4" s="256" t="s">
        <v>113</v>
      </c>
      <c r="AX4" s="257" t="s">
        <v>114</v>
      </c>
      <c r="AY4" s="255" t="s">
        <v>35</v>
      </c>
      <c r="AZ4" s="659" t="s">
        <v>102</v>
      </c>
      <c r="BA4" s="661"/>
      <c r="BB4" s="325" t="s">
        <v>103</v>
      </c>
      <c r="BC4" s="656"/>
      <c r="BD4" s="657"/>
      <c r="BE4" s="655"/>
      <c r="BF4" s="656"/>
      <c r="BG4" s="657"/>
      <c r="BH4" s="655"/>
      <c r="BI4" s="656"/>
      <c r="BJ4" s="657"/>
    </row>
    <row r="5" spans="1:62" ht="16.5" thickBot="1" x14ac:dyDescent="0.3">
      <c r="A5" s="181">
        <v>59</v>
      </c>
      <c r="B5" s="307">
        <v>1</v>
      </c>
      <c r="C5" s="278">
        <v>1</v>
      </c>
      <c r="D5" s="307">
        <v>1</v>
      </c>
      <c r="E5" s="278">
        <v>1</v>
      </c>
      <c r="F5" s="264" t="s">
        <v>208</v>
      </c>
      <c r="G5" s="278">
        <v>60</v>
      </c>
      <c r="H5" s="264" t="s">
        <v>171</v>
      </c>
      <c r="I5" s="278">
        <v>60</v>
      </c>
      <c r="J5" s="264" t="s">
        <v>171</v>
      </c>
      <c r="K5" s="278">
        <v>60</v>
      </c>
      <c r="L5" s="279">
        <v>4.0999999999999996</v>
      </c>
      <c r="M5" s="272">
        <v>60</v>
      </c>
      <c r="N5" s="279">
        <v>4</v>
      </c>
      <c r="O5" s="272">
        <v>60</v>
      </c>
      <c r="P5" s="279">
        <v>3.9</v>
      </c>
      <c r="Q5" s="272">
        <v>60</v>
      </c>
      <c r="R5" s="298">
        <v>125</v>
      </c>
      <c r="S5" s="278">
        <v>1</v>
      </c>
      <c r="T5" s="298">
        <v>135</v>
      </c>
      <c r="U5" s="278">
        <v>1</v>
      </c>
      <c r="V5" s="298">
        <v>150</v>
      </c>
      <c r="W5" s="278">
        <v>1</v>
      </c>
      <c r="X5" s="298">
        <v>1</v>
      </c>
      <c r="Y5" s="272">
        <v>1</v>
      </c>
      <c r="Z5" s="298">
        <v>1</v>
      </c>
      <c r="AA5" s="272">
        <v>1</v>
      </c>
      <c r="AB5" s="298">
        <v>1</v>
      </c>
      <c r="AC5" s="272">
        <v>1</v>
      </c>
      <c r="AD5" s="279">
        <v>3.1</v>
      </c>
      <c r="AE5" s="272">
        <v>60</v>
      </c>
      <c r="AF5" s="279">
        <v>4.45</v>
      </c>
      <c r="AG5" s="272">
        <v>60</v>
      </c>
      <c r="AH5" s="279">
        <v>10.3</v>
      </c>
      <c r="AI5" s="272">
        <v>60</v>
      </c>
      <c r="AP5" s="651"/>
      <c r="AQ5" s="331">
        <v>41579</v>
      </c>
      <c r="AR5" s="332" t="s">
        <v>104</v>
      </c>
      <c r="AS5" s="332" t="s">
        <v>105</v>
      </c>
      <c r="AT5" s="331">
        <v>41579</v>
      </c>
      <c r="AU5" s="332" t="s">
        <v>104</v>
      </c>
      <c r="AV5" s="332" t="s">
        <v>105</v>
      </c>
      <c r="AW5" s="331">
        <v>41579</v>
      </c>
      <c r="AX5" s="332" t="s">
        <v>104</v>
      </c>
      <c r="AY5" s="332" t="s">
        <v>105</v>
      </c>
      <c r="AZ5" s="260" t="s">
        <v>108</v>
      </c>
      <c r="BA5" s="332" t="s">
        <v>104</v>
      </c>
      <c r="BB5" s="332" t="s">
        <v>105</v>
      </c>
      <c r="BC5" s="332" t="s">
        <v>104</v>
      </c>
      <c r="BD5" s="332" t="s">
        <v>105</v>
      </c>
      <c r="BE5" s="331">
        <v>41579</v>
      </c>
      <c r="BF5" s="332" t="s">
        <v>104</v>
      </c>
      <c r="BG5" s="332" t="s">
        <v>105</v>
      </c>
      <c r="BH5" s="331">
        <v>41579</v>
      </c>
      <c r="BI5" s="332" t="s">
        <v>104</v>
      </c>
      <c r="BJ5" s="332" t="s">
        <v>105</v>
      </c>
    </row>
    <row r="6" spans="1:62" ht="16.5" thickBot="1" x14ac:dyDescent="0.3">
      <c r="A6" s="181">
        <v>58</v>
      </c>
      <c r="B6" s="307">
        <v>2</v>
      </c>
      <c r="C6" s="278">
        <v>2</v>
      </c>
      <c r="D6" s="307">
        <v>2</v>
      </c>
      <c r="E6" s="278">
        <v>2</v>
      </c>
      <c r="F6" s="264" t="s">
        <v>119</v>
      </c>
      <c r="G6" s="278">
        <v>59</v>
      </c>
      <c r="H6" s="264" t="s">
        <v>161</v>
      </c>
      <c r="I6" s="278">
        <v>59</v>
      </c>
      <c r="J6" s="264" t="s">
        <v>145</v>
      </c>
      <c r="K6" s="278">
        <v>59</v>
      </c>
      <c r="L6" s="279">
        <v>4.2</v>
      </c>
      <c r="M6" s="272">
        <v>57</v>
      </c>
      <c r="N6" s="279">
        <v>4.0999999999999996</v>
      </c>
      <c r="O6" s="272">
        <v>58</v>
      </c>
      <c r="P6" s="279">
        <v>4</v>
      </c>
      <c r="Q6" s="272">
        <v>58</v>
      </c>
      <c r="R6" s="298">
        <v>128</v>
      </c>
      <c r="S6" s="278">
        <v>2</v>
      </c>
      <c r="T6" s="298">
        <v>138</v>
      </c>
      <c r="U6" s="278">
        <v>2</v>
      </c>
      <c r="V6" s="298">
        <v>153</v>
      </c>
      <c r="W6" s="278">
        <v>2</v>
      </c>
      <c r="X6" s="298">
        <v>2</v>
      </c>
      <c r="Y6" s="272">
        <v>2</v>
      </c>
      <c r="Z6" s="298">
        <v>2</v>
      </c>
      <c r="AA6" s="272">
        <v>2</v>
      </c>
      <c r="AB6" s="298">
        <v>2</v>
      </c>
      <c r="AC6" s="272">
        <v>2</v>
      </c>
      <c r="AD6" s="303">
        <v>3.101</v>
      </c>
      <c r="AE6" s="272">
        <v>59</v>
      </c>
      <c r="AF6" s="303">
        <v>4.4509999999999996</v>
      </c>
      <c r="AG6" s="272">
        <v>59</v>
      </c>
      <c r="AH6" s="303">
        <v>10.301</v>
      </c>
      <c r="AI6" s="272">
        <v>59</v>
      </c>
      <c r="AP6" s="258">
        <v>60</v>
      </c>
      <c r="AQ6" s="255">
        <v>3</v>
      </c>
      <c r="AR6" s="255">
        <v>5</v>
      </c>
      <c r="AS6" s="255">
        <v>9</v>
      </c>
      <c r="AT6" s="255">
        <v>4.0999999999999996</v>
      </c>
      <c r="AU6" s="255">
        <v>4</v>
      </c>
      <c r="AV6" s="289">
        <v>3.9</v>
      </c>
      <c r="AW6" s="289">
        <v>3.1</v>
      </c>
      <c r="AX6" s="289">
        <v>4.45</v>
      </c>
      <c r="AY6" s="289">
        <v>10.3</v>
      </c>
      <c r="AZ6" s="289">
        <v>12.5</v>
      </c>
      <c r="BA6" s="255">
        <v>12</v>
      </c>
      <c r="BB6" s="255">
        <v>26</v>
      </c>
      <c r="BC6" s="255">
        <v>50</v>
      </c>
      <c r="BD6" s="255">
        <v>50</v>
      </c>
      <c r="BE6" s="255">
        <v>260</v>
      </c>
      <c r="BF6" s="255">
        <v>270</v>
      </c>
      <c r="BG6" s="255">
        <v>290</v>
      </c>
      <c r="BH6" s="255">
        <v>25</v>
      </c>
      <c r="BI6" s="255">
        <v>30</v>
      </c>
      <c r="BJ6" s="255">
        <v>35</v>
      </c>
    </row>
    <row r="7" spans="1:62" ht="16.5" thickBot="1" x14ac:dyDescent="0.3">
      <c r="A7" s="181">
        <v>57</v>
      </c>
      <c r="B7" s="307">
        <v>3</v>
      </c>
      <c r="C7" s="278">
        <v>3</v>
      </c>
      <c r="D7" s="307">
        <v>3</v>
      </c>
      <c r="E7" s="278">
        <v>3</v>
      </c>
      <c r="F7" s="264" t="s">
        <v>120</v>
      </c>
      <c r="G7" s="278">
        <v>58</v>
      </c>
      <c r="H7" s="264" t="s">
        <v>119</v>
      </c>
      <c r="I7" s="278">
        <v>58</v>
      </c>
      <c r="J7" s="264" t="s">
        <v>146</v>
      </c>
      <c r="K7" s="278">
        <v>58</v>
      </c>
      <c r="L7" s="279">
        <v>4.3</v>
      </c>
      <c r="M7" s="272">
        <v>54</v>
      </c>
      <c r="N7" s="279">
        <v>4.2</v>
      </c>
      <c r="O7" s="272">
        <v>56</v>
      </c>
      <c r="P7" s="279">
        <v>4.0999999999999996</v>
      </c>
      <c r="Q7" s="272">
        <v>56</v>
      </c>
      <c r="R7" s="298">
        <v>131</v>
      </c>
      <c r="S7" s="278">
        <v>3</v>
      </c>
      <c r="T7" s="298">
        <v>141</v>
      </c>
      <c r="U7" s="278">
        <v>3</v>
      </c>
      <c r="V7" s="298">
        <v>156</v>
      </c>
      <c r="W7" s="278">
        <v>3</v>
      </c>
      <c r="X7" s="298">
        <v>3</v>
      </c>
      <c r="Y7" s="272">
        <v>3</v>
      </c>
      <c r="Z7" s="298">
        <v>3</v>
      </c>
      <c r="AA7" s="272">
        <v>3</v>
      </c>
      <c r="AB7" s="298">
        <v>3</v>
      </c>
      <c r="AC7" s="272">
        <v>3</v>
      </c>
      <c r="AD7" s="303">
        <v>3.121</v>
      </c>
      <c r="AE7" s="272">
        <v>58</v>
      </c>
      <c r="AF7" s="303">
        <v>4.4710000000000001</v>
      </c>
      <c r="AG7" s="272">
        <v>58</v>
      </c>
      <c r="AH7" s="303">
        <v>10.331</v>
      </c>
      <c r="AI7" s="272">
        <v>58</v>
      </c>
      <c r="AP7" s="258">
        <v>59</v>
      </c>
      <c r="AQ7" s="255">
        <v>3.1</v>
      </c>
      <c r="AR7" s="255">
        <v>5.0999999999999996</v>
      </c>
      <c r="AS7" s="255">
        <v>9.15</v>
      </c>
      <c r="AT7" s="255"/>
      <c r="AU7" s="255"/>
      <c r="AV7" s="289"/>
      <c r="AW7" s="289">
        <v>3.12</v>
      </c>
      <c r="AX7" s="289">
        <v>4.47</v>
      </c>
      <c r="AY7" s="289">
        <v>10.33</v>
      </c>
      <c r="AZ7" s="289">
        <v>13</v>
      </c>
      <c r="BA7" s="255">
        <v>12.5</v>
      </c>
      <c r="BB7" s="255">
        <v>26.5</v>
      </c>
      <c r="BC7" s="255"/>
      <c r="BD7" s="255"/>
      <c r="BE7" s="255">
        <v>258</v>
      </c>
      <c r="BF7" s="255">
        <v>268</v>
      </c>
      <c r="BG7" s="255">
        <v>288</v>
      </c>
      <c r="BH7" s="255"/>
      <c r="BI7" s="255"/>
      <c r="BJ7" s="255"/>
    </row>
    <row r="8" spans="1:62" ht="16.5" thickBot="1" x14ac:dyDescent="0.3">
      <c r="A8" s="181">
        <v>56</v>
      </c>
      <c r="B8" s="307">
        <v>4</v>
      </c>
      <c r="C8" s="278">
        <v>4</v>
      </c>
      <c r="D8" s="307">
        <v>4</v>
      </c>
      <c r="E8" s="278">
        <v>4</v>
      </c>
      <c r="F8" s="264" t="s">
        <v>121</v>
      </c>
      <c r="G8" s="278">
        <v>57</v>
      </c>
      <c r="H8" s="264" t="s">
        <v>120</v>
      </c>
      <c r="I8" s="278">
        <v>57</v>
      </c>
      <c r="J8" s="264" t="s">
        <v>147</v>
      </c>
      <c r="K8" s="278">
        <v>57</v>
      </c>
      <c r="L8" s="279">
        <v>4.4000000000000004</v>
      </c>
      <c r="M8" s="272">
        <v>51</v>
      </c>
      <c r="N8" s="279">
        <v>4.3</v>
      </c>
      <c r="O8" s="272">
        <v>53</v>
      </c>
      <c r="P8" s="279">
        <v>4.2</v>
      </c>
      <c r="Q8" s="272">
        <v>54</v>
      </c>
      <c r="R8" s="298">
        <v>134</v>
      </c>
      <c r="S8" s="278">
        <v>4</v>
      </c>
      <c r="T8" s="298">
        <v>144</v>
      </c>
      <c r="U8" s="278">
        <v>4</v>
      </c>
      <c r="V8" s="298">
        <v>159</v>
      </c>
      <c r="W8" s="278">
        <v>4</v>
      </c>
      <c r="X8" s="298">
        <v>4</v>
      </c>
      <c r="Y8" s="272">
        <v>4</v>
      </c>
      <c r="Z8" s="298">
        <v>4</v>
      </c>
      <c r="AA8" s="272">
        <v>4</v>
      </c>
      <c r="AB8" s="298">
        <v>4</v>
      </c>
      <c r="AC8" s="272">
        <v>4</v>
      </c>
      <c r="AD8" s="303">
        <v>3.141</v>
      </c>
      <c r="AE8" s="272">
        <v>57</v>
      </c>
      <c r="AF8" s="303">
        <v>4.4909999999999997</v>
      </c>
      <c r="AG8" s="272">
        <v>57</v>
      </c>
      <c r="AH8" s="303">
        <v>10.361000000000001</v>
      </c>
      <c r="AI8" s="272">
        <v>57</v>
      </c>
      <c r="AP8" s="258">
        <v>58</v>
      </c>
      <c r="AQ8" s="255">
        <v>3.2</v>
      </c>
      <c r="AR8" s="255">
        <v>5.2</v>
      </c>
      <c r="AS8" s="255">
        <v>9.3000000000000007</v>
      </c>
      <c r="AT8" s="255"/>
      <c r="AU8" s="255">
        <v>4.0999999999999996</v>
      </c>
      <c r="AV8" s="289">
        <v>4</v>
      </c>
      <c r="AW8" s="289">
        <v>3.14</v>
      </c>
      <c r="AX8" s="289">
        <v>4.49</v>
      </c>
      <c r="AY8" s="289">
        <v>10.36</v>
      </c>
      <c r="AZ8" s="289">
        <v>13.5</v>
      </c>
      <c r="BA8" s="255">
        <v>13</v>
      </c>
      <c r="BB8" s="255">
        <v>27</v>
      </c>
      <c r="BC8" s="255">
        <v>49</v>
      </c>
      <c r="BD8" s="255">
        <v>49</v>
      </c>
      <c r="BE8" s="255">
        <v>256</v>
      </c>
      <c r="BF8" s="255">
        <v>266</v>
      </c>
      <c r="BG8" s="255">
        <v>286</v>
      </c>
      <c r="BH8" s="255"/>
      <c r="BI8" s="255"/>
      <c r="BJ8" s="255">
        <v>34</v>
      </c>
    </row>
    <row r="9" spans="1:62" ht="16.5" thickBot="1" x14ac:dyDescent="0.3">
      <c r="A9" s="181">
        <v>55</v>
      </c>
      <c r="B9" s="307">
        <v>5</v>
      </c>
      <c r="C9" s="278">
        <v>5</v>
      </c>
      <c r="D9" s="307">
        <v>5</v>
      </c>
      <c r="E9" s="278">
        <v>5</v>
      </c>
      <c r="F9" s="264" t="s">
        <v>122</v>
      </c>
      <c r="G9" s="278">
        <v>56</v>
      </c>
      <c r="H9" s="264" t="s">
        <v>121</v>
      </c>
      <c r="I9" s="278">
        <v>56</v>
      </c>
      <c r="J9" s="264" t="s">
        <v>148</v>
      </c>
      <c r="K9" s="278">
        <v>56</v>
      </c>
      <c r="L9" s="279">
        <v>4.5</v>
      </c>
      <c r="M9" s="272">
        <v>48</v>
      </c>
      <c r="N9" s="279">
        <v>4.4000000000000004</v>
      </c>
      <c r="O9" s="272">
        <v>50</v>
      </c>
      <c r="P9" s="279">
        <v>4.3</v>
      </c>
      <c r="Q9" s="272">
        <v>51</v>
      </c>
      <c r="R9" s="298">
        <v>137</v>
      </c>
      <c r="S9" s="278">
        <v>5</v>
      </c>
      <c r="T9" s="298">
        <v>147</v>
      </c>
      <c r="U9" s="278">
        <v>5</v>
      </c>
      <c r="V9" s="298">
        <v>162</v>
      </c>
      <c r="W9" s="278">
        <v>5</v>
      </c>
      <c r="X9" s="298">
        <v>5</v>
      </c>
      <c r="Y9" s="272">
        <v>5</v>
      </c>
      <c r="Z9" s="298">
        <v>5</v>
      </c>
      <c r="AA9" s="272">
        <v>5</v>
      </c>
      <c r="AB9" s="298">
        <v>5</v>
      </c>
      <c r="AC9" s="272">
        <v>5</v>
      </c>
      <c r="AD9" s="303">
        <v>3.161</v>
      </c>
      <c r="AE9" s="272">
        <v>56</v>
      </c>
      <c r="AF9" s="303">
        <v>4.5110000000000001</v>
      </c>
      <c r="AG9" s="272">
        <v>56</v>
      </c>
      <c r="AH9" s="303">
        <v>10.391</v>
      </c>
      <c r="AI9" s="272">
        <v>56</v>
      </c>
      <c r="AP9" s="258">
        <v>57</v>
      </c>
      <c r="AQ9" s="255">
        <v>3.3</v>
      </c>
      <c r="AR9" s="255">
        <v>5.3</v>
      </c>
      <c r="AS9" s="255">
        <v>9.4499999999999993</v>
      </c>
      <c r="AT9" s="255">
        <v>4.2</v>
      </c>
      <c r="AU9" s="255"/>
      <c r="AV9" s="289"/>
      <c r="AW9" s="289">
        <v>3.16</v>
      </c>
      <c r="AX9" s="289">
        <v>4.51</v>
      </c>
      <c r="AY9" s="289">
        <v>10.39</v>
      </c>
      <c r="AZ9" s="289">
        <v>14</v>
      </c>
      <c r="BA9" s="255">
        <v>13.5</v>
      </c>
      <c r="BB9" s="255">
        <v>27.5</v>
      </c>
      <c r="BC9" s="255"/>
      <c r="BD9" s="255"/>
      <c r="BE9" s="255">
        <v>254</v>
      </c>
      <c r="BF9" s="255">
        <v>264</v>
      </c>
      <c r="BG9" s="255">
        <v>284</v>
      </c>
      <c r="BH9" s="255"/>
      <c r="BI9" s="255">
        <v>29</v>
      </c>
      <c r="BJ9" s="255"/>
    </row>
    <row r="10" spans="1:62" ht="16.5" thickBot="1" x14ac:dyDescent="0.3">
      <c r="A10" s="181">
        <v>54</v>
      </c>
      <c r="B10" s="307">
        <v>6</v>
      </c>
      <c r="C10" s="278">
        <v>6</v>
      </c>
      <c r="D10" s="307">
        <v>6</v>
      </c>
      <c r="E10" s="278">
        <v>6</v>
      </c>
      <c r="F10" s="264" t="s">
        <v>123</v>
      </c>
      <c r="G10" s="278">
        <v>55</v>
      </c>
      <c r="H10" s="264" t="s">
        <v>122</v>
      </c>
      <c r="I10" s="278">
        <v>55</v>
      </c>
      <c r="J10" s="264" t="s">
        <v>48</v>
      </c>
      <c r="K10" s="278">
        <v>55</v>
      </c>
      <c r="L10" s="279">
        <v>4.5999999999999996</v>
      </c>
      <c r="M10" s="272">
        <v>45</v>
      </c>
      <c r="N10" s="279">
        <v>4.5</v>
      </c>
      <c r="O10" s="272">
        <v>47</v>
      </c>
      <c r="P10" s="279">
        <v>4.4000000000000004</v>
      </c>
      <c r="Q10" s="272">
        <v>48</v>
      </c>
      <c r="R10" s="298">
        <v>140</v>
      </c>
      <c r="S10" s="278">
        <v>6</v>
      </c>
      <c r="T10" s="298">
        <v>150</v>
      </c>
      <c r="U10" s="278">
        <v>6</v>
      </c>
      <c r="V10" s="298">
        <v>165</v>
      </c>
      <c r="W10" s="278">
        <v>6</v>
      </c>
      <c r="X10" s="298">
        <v>6</v>
      </c>
      <c r="Y10" s="272">
        <v>7</v>
      </c>
      <c r="Z10" s="298">
        <v>6</v>
      </c>
      <c r="AA10" s="272">
        <v>6</v>
      </c>
      <c r="AB10" s="298">
        <v>6</v>
      </c>
      <c r="AC10" s="272">
        <v>6</v>
      </c>
      <c r="AD10" s="303">
        <v>3.181</v>
      </c>
      <c r="AE10" s="272">
        <v>55</v>
      </c>
      <c r="AF10" s="303">
        <v>4.5309999999999997</v>
      </c>
      <c r="AG10" s="272">
        <v>55</v>
      </c>
      <c r="AH10" s="303">
        <v>10.420999999999999</v>
      </c>
      <c r="AI10" s="272">
        <v>55</v>
      </c>
      <c r="AL10" s="306"/>
      <c r="AP10" s="258">
        <v>56</v>
      </c>
      <c r="AQ10" s="255">
        <v>3.4</v>
      </c>
      <c r="AR10" s="255">
        <v>5.4</v>
      </c>
      <c r="AS10" s="255">
        <v>10</v>
      </c>
      <c r="AT10" s="255"/>
      <c r="AU10" s="255">
        <v>4.2</v>
      </c>
      <c r="AV10" s="289">
        <v>4.0999999999999996</v>
      </c>
      <c r="AW10" s="289">
        <v>3.18</v>
      </c>
      <c r="AX10" s="289">
        <v>4.53</v>
      </c>
      <c r="AY10" s="289">
        <v>10.42</v>
      </c>
      <c r="AZ10" s="289">
        <v>14.5</v>
      </c>
      <c r="BA10" s="255">
        <v>14</v>
      </c>
      <c r="BB10" s="255">
        <v>28</v>
      </c>
      <c r="BC10" s="255">
        <v>48</v>
      </c>
      <c r="BD10" s="255">
        <v>48</v>
      </c>
      <c r="BE10" s="255">
        <v>252</v>
      </c>
      <c r="BF10" s="255">
        <v>262</v>
      </c>
      <c r="BG10" s="255">
        <v>282</v>
      </c>
      <c r="BH10" s="255">
        <v>24</v>
      </c>
      <c r="BI10" s="255"/>
      <c r="BJ10" s="255">
        <v>33</v>
      </c>
    </row>
    <row r="11" spans="1:62" ht="16.5" thickBot="1" x14ac:dyDescent="0.3">
      <c r="A11" s="181">
        <v>53</v>
      </c>
      <c r="B11" s="307">
        <v>7</v>
      </c>
      <c r="C11" s="278">
        <v>7</v>
      </c>
      <c r="D11" s="307">
        <v>7</v>
      </c>
      <c r="E11" s="278">
        <v>7</v>
      </c>
      <c r="F11" s="264" t="s">
        <v>86</v>
      </c>
      <c r="G11" s="278">
        <v>54</v>
      </c>
      <c r="H11" s="264" t="s">
        <v>123</v>
      </c>
      <c r="I11" s="278">
        <v>54</v>
      </c>
      <c r="J11" s="264" t="s">
        <v>149</v>
      </c>
      <c r="K11" s="278">
        <v>54</v>
      </c>
      <c r="L11" s="279">
        <v>4.7</v>
      </c>
      <c r="M11" s="272">
        <v>42</v>
      </c>
      <c r="N11" s="279">
        <v>4.5999999999999996</v>
      </c>
      <c r="O11" s="272">
        <v>44</v>
      </c>
      <c r="P11" s="279">
        <v>4.5</v>
      </c>
      <c r="Q11" s="272">
        <v>45</v>
      </c>
      <c r="R11" s="298">
        <v>143</v>
      </c>
      <c r="S11" s="278">
        <v>7</v>
      </c>
      <c r="T11" s="298">
        <v>153</v>
      </c>
      <c r="U11" s="278">
        <v>7</v>
      </c>
      <c r="V11" s="298">
        <v>168</v>
      </c>
      <c r="W11" s="278">
        <v>7</v>
      </c>
      <c r="X11" s="298">
        <v>7</v>
      </c>
      <c r="Y11" s="272">
        <v>9</v>
      </c>
      <c r="Z11" s="298">
        <v>7</v>
      </c>
      <c r="AA11" s="272">
        <v>7</v>
      </c>
      <c r="AB11" s="298">
        <v>7</v>
      </c>
      <c r="AC11" s="272">
        <v>7</v>
      </c>
      <c r="AD11" s="303">
        <v>3.2010000000000001</v>
      </c>
      <c r="AE11" s="272">
        <v>54</v>
      </c>
      <c r="AF11" s="303">
        <v>4.5510000000000002</v>
      </c>
      <c r="AG11" s="272">
        <v>54</v>
      </c>
      <c r="AH11" s="303">
        <v>10.451000000000001</v>
      </c>
      <c r="AI11" s="272">
        <v>54</v>
      </c>
      <c r="AL11" s="306"/>
      <c r="AP11" s="258">
        <v>55</v>
      </c>
      <c r="AQ11" s="255">
        <v>3.5</v>
      </c>
      <c r="AR11" s="255">
        <v>5.5</v>
      </c>
      <c r="AS11" s="255">
        <v>10.15</v>
      </c>
      <c r="AT11" s="255"/>
      <c r="AU11" s="255"/>
      <c r="AV11" s="289"/>
      <c r="AW11" s="289">
        <v>3.2</v>
      </c>
      <c r="AX11" s="289">
        <v>4.55</v>
      </c>
      <c r="AY11" s="289">
        <v>10.45</v>
      </c>
      <c r="AZ11" s="289">
        <v>15</v>
      </c>
      <c r="BA11" s="255">
        <v>14.5</v>
      </c>
      <c r="BB11" s="255">
        <v>28.5</v>
      </c>
      <c r="BC11" s="255"/>
      <c r="BD11" s="255"/>
      <c r="BE11" s="255">
        <v>250</v>
      </c>
      <c r="BF11" s="255">
        <v>260</v>
      </c>
      <c r="BG11" s="255">
        <v>280</v>
      </c>
      <c r="BH11" s="255"/>
      <c r="BI11" s="255"/>
      <c r="BJ11" s="255"/>
    </row>
    <row r="12" spans="1:62" ht="16.5" thickBot="1" x14ac:dyDescent="0.3">
      <c r="A12" s="181">
        <v>52</v>
      </c>
      <c r="B12" s="307">
        <v>8</v>
      </c>
      <c r="C12" s="278">
        <v>8</v>
      </c>
      <c r="D12" s="307">
        <v>8</v>
      </c>
      <c r="E12" s="278">
        <v>8</v>
      </c>
      <c r="F12" s="264" t="s">
        <v>124</v>
      </c>
      <c r="G12" s="278">
        <v>53</v>
      </c>
      <c r="H12" s="264" t="s">
        <v>86</v>
      </c>
      <c r="I12" s="278">
        <v>53</v>
      </c>
      <c r="J12" s="264" t="s">
        <v>49</v>
      </c>
      <c r="K12" s="278">
        <v>53</v>
      </c>
      <c r="L12" s="279">
        <v>4.8</v>
      </c>
      <c r="M12" s="272">
        <v>39</v>
      </c>
      <c r="N12" s="279">
        <v>4.7</v>
      </c>
      <c r="O12" s="272">
        <v>41</v>
      </c>
      <c r="P12" s="279">
        <v>4.5999999999999996</v>
      </c>
      <c r="Q12" s="272">
        <v>42</v>
      </c>
      <c r="R12" s="298">
        <v>146</v>
      </c>
      <c r="S12" s="278">
        <v>8</v>
      </c>
      <c r="T12" s="298">
        <v>156</v>
      </c>
      <c r="U12" s="278">
        <v>8</v>
      </c>
      <c r="V12" s="298">
        <v>171</v>
      </c>
      <c r="W12" s="278">
        <v>8</v>
      </c>
      <c r="X12" s="298">
        <v>8</v>
      </c>
      <c r="Y12" s="272">
        <v>11</v>
      </c>
      <c r="Z12" s="298">
        <v>8</v>
      </c>
      <c r="AA12" s="272">
        <v>8</v>
      </c>
      <c r="AB12" s="298">
        <v>8</v>
      </c>
      <c r="AC12" s="272">
        <v>8</v>
      </c>
      <c r="AD12" s="303">
        <v>3.2210000000000001</v>
      </c>
      <c r="AE12" s="272">
        <v>53</v>
      </c>
      <c r="AF12" s="303">
        <v>4.5709999999999997</v>
      </c>
      <c r="AG12" s="272">
        <v>53</v>
      </c>
      <c r="AH12" s="303">
        <v>10.481</v>
      </c>
      <c r="AI12" s="272">
        <v>53</v>
      </c>
      <c r="AP12" s="258">
        <v>54</v>
      </c>
      <c r="AQ12" s="255">
        <v>4</v>
      </c>
      <c r="AR12" s="255">
        <v>6</v>
      </c>
      <c r="AS12" s="255">
        <v>10.3</v>
      </c>
      <c r="AT12" s="255">
        <v>4.3</v>
      </c>
      <c r="AU12" s="255"/>
      <c r="AV12" s="289">
        <v>4.2</v>
      </c>
      <c r="AW12" s="289">
        <v>3.22</v>
      </c>
      <c r="AX12" s="289">
        <v>4.57</v>
      </c>
      <c r="AY12" s="289">
        <v>10.48</v>
      </c>
      <c r="AZ12" s="289">
        <v>15.5</v>
      </c>
      <c r="BA12" s="255">
        <v>15</v>
      </c>
      <c r="BB12" s="255">
        <v>29</v>
      </c>
      <c r="BC12" s="255">
        <v>47</v>
      </c>
      <c r="BD12" s="255">
        <v>47</v>
      </c>
      <c r="BE12" s="255">
        <v>248</v>
      </c>
      <c r="BF12" s="255">
        <v>258</v>
      </c>
      <c r="BG12" s="255">
        <v>278</v>
      </c>
      <c r="BH12" s="255"/>
      <c r="BI12" s="255">
        <v>28</v>
      </c>
      <c r="BJ12" s="255">
        <v>32</v>
      </c>
    </row>
    <row r="13" spans="1:62" ht="16.5" thickBot="1" x14ac:dyDescent="0.3">
      <c r="A13" s="181">
        <v>51</v>
      </c>
      <c r="B13" s="307">
        <v>9</v>
      </c>
      <c r="C13" s="278">
        <v>9</v>
      </c>
      <c r="D13" s="307">
        <v>9</v>
      </c>
      <c r="E13" s="278">
        <v>9</v>
      </c>
      <c r="F13" s="264" t="s">
        <v>125</v>
      </c>
      <c r="G13" s="278">
        <v>52</v>
      </c>
      <c r="H13" s="264" t="s">
        <v>124</v>
      </c>
      <c r="I13" s="278">
        <v>52</v>
      </c>
      <c r="J13" s="264" t="s">
        <v>150</v>
      </c>
      <c r="K13" s="278">
        <v>52</v>
      </c>
      <c r="L13" s="279">
        <v>4.9000000000000004</v>
      </c>
      <c r="M13" s="272">
        <v>36</v>
      </c>
      <c r="N13" s="279">
        <v>4.8</v>
      </c>
      <c r="O13" s="272">
        <v>38</v>
      </c>
      <c r="P13" s="279">
        <v>4.7</v>
      </c>
      <c r="Q13" s="272">
        <v>39</v>
      </c>
      <c r="R13" s="298">
        <v>149</v>
      </c>
      <c r="S13" s="278">
        <v>9</v>
      </c>
      <c r="T13" s="298">
        <v>159</v>
      </c>
      <c r="U13" s="278">
        <v>9</v>
      </c>
      <c r="V13" s="298">
        <v>174</v>
      </c>
      <c r="W13" s="278">
        <v>9</v>
      </c>
      <c r="X13" s="298">
        <v>9</v>
      </c>
      <c r="Y13" s="272">
        <v>13</v>
      </c>
      <c r="Z13" s="298">
        <v>9</v>
      </c>
      <c r="AA13" s="272">
        <v>9</v>
      </c>
      <c r="AB13" s="298">
        <v>9</v>
      </c>
      <c r="AC13" s="272">
        <v>9</v>
      </c>
      <c r="AD13" s="303">
        <v>3.2410000000000001</v>
      </c>
      <c r="AE13" s="272">
        <v>52</v>
      </c>
      <c r="AF13" s="303">
        <v>4.5910000000000002</v>
      </c>
      <c r="AG13" s="272">
        <v>52</v>
      </c>
      <c r="AH13" s="303">
        <v>10.510999999999999</v>
      </c>
      <c r="AI13" s="272">
        <v>52</v>
      </c>
      <c r="AP13" s="258">
        <v>53</v>
      </c>
      <c r="AQ13" s="255">
        <v>4.0999999999999996</v>
      </c>
      <c r="AR13" s="255">
        <v>6.1</v>
      </c>
      <c r="AS13" s="255">
        <v>10.45</v>
      </c>
      <c r="AT13" s="255"/>
      <c r="AU13" s="255">
        <v>4.3</v>
      </c>
      <c r="AV13" s="289"/>
      <c r="AW13" s="289">
        <v>3.24</v>
      </c>
      <c r="AX13" s="289">
        <v>4.59</v>
      </c>
      <c r="AY13" s="289">
        <v>10.51</v>
      </c>
      <c r="AZ13" s="289">
        <v>16</v>
      </c>
      <c r="BA13" s="255">
        <v>15.5</v>
      </c>
      <c r="BB13" s="255">
        <v>29.5</v>
      </c>
      <c r="BC13" s="255"/>
      <c r="BD13" s="255"/>
      <c r="BE13" s="255">
        <v>246</v>
      </c>
      <c r="BF13" s="255">
        <v>256</v>
      </c>
      <c r="BG13" s="255">
        <v>276</v>
      </c>
      <c r="BH13" s="255"/>
      <c r="BI13" s="255"/>
      <c r="BJ13" s="255"/>
    </row>
    <row r="14" spans="1:62" ht="16.5" thickBot="1" x14ac:dyDescent="0.3">
      <c r="A14" s="181">
        <v>50</v>
      </c>
      <c r="B14" s="307">
        <v>10</v>
      </c>
      <c r="C14" s="278">
        <v>10</v>
      </c>
      <c r="D14" s="307">
        <v>10</v>
      </c>
      <c r="E14" s="278">
        <v>10</v>
      </c>
      <c r="F14" s="264" t="s">
        <v>126</v>
      </c>
      <c r="G14" s="278">
        <v>51</v>
      </c>
      <c r="H14" s="264" t="s">
        <v>125</v>
      </c>
      <c r="I14" s="278">
        <v>51</v>
      </c>
      <c r="J14" s="264" t="s">
        <v>151</v>
      </c>
      <c r="K14" s="278">
        <v>51</v>
      </c>
      <c r="L14" s="279">
        <v>5</v>
      </c>
      <c r="M14" s="272">
        <v>33</v>
      </c>
      <c r="N14" s="279">
        <v>4.9000000000000004</v>
      </c>
      <c r="O14" s="272">
        <v>35</v>
      </c>
      <c r="P14" s="279">
        <v>4.8</v>
      </c>
      <c r="Q14" s="272">
        <v>36</v>
      </c>
      <c r="R14" s="298">
        <v>152</v>
      </c>
      <c r="S14" s="278">
        <v>10</v>
      </c>
      <c r="T14" s="298">
        <v>162</v>
      </c>
      <c r="U14" s="278">
        <v>10</v>
      </c>
      <c r="V14" s="298">
        <v>177</v>
      </c>
      <c r="W14" s="278">
        <v>10</v>
      </c>
      <c r="X14" s="298">
        <v>10</v>
      </c>
      <c r="Y14" s="272">
        <v>15</v>
      </c>
      <c r="Z14" s="298">
        <v>10</v>
      </c>
      <c r="AA14" s="272">
        <v>10</v>
      </c>
      <c r="AB14" s="298">
        <v>10</v>
      </c>
      <c r="AC14" s="272">
        <v>10</v>
      </c>
      <c r="AD14" s="303">
        <v>3.2610000000000001</v>
      </c>
      <c r="AE14" s="272">
        <v>51</v>
      </c>
      <c r="AF14" s="303">
        <v>5.0209999999999999</v>
      </c>
      <c r="AG14" s="272">
        <v>51</v>
      </c>
      <c r="AH14" s="303">
        <v>10.541</v>
      </c>
      <c r="AI14" s="272">
        <v>51</v>
      </c>
      <c r="AP14" s="258">
        <v>52</v>
      </c>
      <c r="AQ14" s="255">
        <v>4.2</v>
      </c>
      <c r="AR14" s="255">
        <v>6.2</v>
      </c>
      <c r="AS14" s="255">
        <v>11</v>
      </c>
      <c r="AT14" s="255"/>
      <c r="AU14" s="255"/>
      <c r="AV14" s="289"/>
      <c r="AW14" s="289">
        <v>3.26</v>
      </c>
      <c r="AX14" s="289">
        <v>5.0199999999999996</v>
      </c>
      <c r="AY14" s="289">
        <v>10.54</v>
      </c>
      <c r="AZ14" s="289">
        <v>16.5</v>
      </c>
      <c r="BA14" s="255">
        <v>16</v>
      </c>
      <c r="BB14" s="255">
        <v>30</v>
      </c>
      <c r="BC14" s="255">
        <v>46</v>
      </c>
      <c r="BD14" s="255">
        <v>46</v>
      </c>
      <c r="BE14" s="255">
        <v>244</v>
      </c>
      <c r="BF14" s="255">
        <v>254</v>
      </c>
      <c r="BG14" s="255">
        <v>274</v>
      </c>
      <c r="BH14" s="255">
        <v>23</v>
      </c>
      <c r="BI14" s="255"/>
      <c r="BJ14" s="255">
        <v>31</v>
      </c>
    </row>
    <row r="15" spans="1:62" ht="16.5" thickBot="1" x14ac:dyDescent="0.3">
      <c r="A15" s="181">
        <v>49</v>
      </c>
      <c r="B15" s="307">
        <v>11</v>
      </c>
      <c r="C15" s="278">
        <v>11</v>
      </c>
      <c r="D15" s="307">
        <v>11</v>
      </c>
      <c r="E15" s="278">
        <v>11</v>
      </c>
      <c r="F15" s="264" t="s">
        <v>127</v>
      </c>
      <c r="G15" s="278">
        <v>50</v>
      </c>
      <c r="H15" s="264" t="s">
        <v>126</v>
      </c>
      <c r="I15" s="278">
        <v>50</v>
      </c>
      <c r="J15" s="264" t="s">
        <v>152</v>
      </c>
      <c r="K15" s="278">
        <v>50</v>
      </c>
      <c r="L15" s="279">
        <v>5.0999999999999996</v>
      </c>
      <c r="M15" s="272">
        <v>29</v>
      </c>
      <c r="N15" s="279">
        <v>5</v>
      </c>
      <c r="O15" s="272">
        <v>32</v>
      </c>
      <c r="P15" s="279">
        <v>4.9000000000000004</v>
      </c>
      <c r="Q15" s="272">
        <v>33</v>
      </c>
      <c r="R15" s="298">
        <v>155</v>
      </c>
      <c r="S15" s="278">
        <v>11</v>
      </c>
      <c r="T15" s="298">
        <v>165</v>
      </c>
      <c r="U15" s="278">
        <v>11</v>
      </c>
      <c r="V15" s="298">
        <v>180</v>
      </c>
      <c r="W15" s="278">
        <v>11</v>
      </c>
      <c r="X15" s="298">
        <v>11</v>
      </c>
      <c r="Y15" s="272">
        <v>17</v>
      </c>
      <c r="Z15" s="298">
        <v>11</v>
      </c>
      <c r="AA15" s="272">
        <v>12</v>
      </c>
      <c r="AB15" s="298">
        <v>11</v>
      </c>
      <c r="AC15" s="272">
        <v>12</v>
      </c>
      <c r="AD15" s="303">
        <v>3.2810000000000001</v>
      </c>
      <c r="AE15" s="272">
        <v>50</v>
      </c>
      <c r="AF15" s="303">
        <v>5.0510000000000002</v>
      </c>
      <c r="AG15" s="272">
        <v>50</v>
      </c>
      <c r="AH15" s="303">
        <v>10.571</v>
      </c>
      <c r="AI15" s="272">
        <v>50</v>
      </c>
      <c r="AP15" s="258">
        <v>51</v>
      </c>
      <c r="AQ15" s="255">
        <v>4.3</v>
      </c>
      <c r="AR15" s="255">
        <v>6.3</v>
      </c>
      <c r="AS15" s="255">
        <v>11.15</v>
      </c>
      <c r="AT15" s="255">
        <v>4.4000000000000004</v>
      </c>
      <c r="AU15" s="255"/>
      <c r="AV15" s="289">
        <v>4.3</v>
      </c>
      <c r="AW15" s="289">
        <v>3.28</v>
      </c>
      <c r="AX15" s="289">
        <v>5.05</v>
      </c>
      <c r="AY15" s="289">
        <v>10.57</v>
      </c>
      <c r="AZ15" s="289">
        <v>17</v>
      </c>
      <c r="BA15" s="255">
        <v>16.5</v>
      </c>
      <c r="BB15" s="255">
        <v>30.5</v>
      </c>
      <c r="BC15" s="255"/>
      <c r="BD15" s="255"/>
      <c r="BE15" s="255">
        <v>242</v>
      </c>
      <c r="BF15" s="255">
        <v>252</v>
      </c>
      <c r="BG15" s="255">
        <v>272</v>
      </c>
      <c r="BH15" s="255"/>
      <c r="BI15" s="255">
        <v>27</v>
      </c>
      <c r="BJ15" s="255"/>
    </row>
    <row r="16" spans="1:62" ht="16.5" thickBot="1" x14ac:dyDescent="0.3">
      <c r="A16" s="181">
        <v>48</v>
      </c>
      <c r="B16" s="307">
        <v>12</v>
      </c>
      <c r="C16" s="278">
        <v>12</v>
      </c>
      <c r="D16" s="307">
        <v>12</v>
      </c>
      <c r="E16" s="278">
        <v>12</v>
      </c>
      <c r="F16" s="264" t="s">
        <v>128</v>
      </c>
      <c r="G16" s="278">
        <v>49</v>
      </c>
      <c r="H16" s="264" t="s">
        <v>127</v>
      </c>
      <c r="I16" s="278">
        <v>49</v>
      </c>
      <c r="J16" s="264" t="s">
        <v>153</v>
      </c>
      <c r="K16" s="278">
        <v>49</v>
      </c>
      <c r="L16" s="279">
        <v>5.2</v>
      </c>
      <c r="M16" s="272">
        <v>25</v>
      </c>
      <c r="N16" s="279">
        <v>5.0999999999999996</v>
      </c>
      <c r="O16" s="272">
        <v>28</v>
      </c>
      <c r="P16" s="279">
        <v>5</v>
      </c>
      <c r="Q16" s="272">
        <v>29</v>
      </c>
      <c r="R16" s="298">
        <v>158</v>
      </c>
      <c r="S16" s="278">
        <v>12</v>
      </c>
      <c r="T16" s="298">
        <v>168</v>
      </c>
      <c r="U16" s="278">
        <v>12</v>
      </c>
      <c r="V16" s="298">
        <v>183</v>
      </c>
      <c r="W16" s="278">
        <v>12</v>
      </c>
      <c r="X16" s="298">
        <v>12</v>
      </c>
      <c r="Y16" s="272">
        <v>19</v>
      </c>
      <c r="Z16" s="298">
        <v>12</v>
      </c>
      <c r="AA16" s="272">
        <v>14</v>
      </c>
      <c r="AB16" s="298">
        <v>12</v>
      </c>
      <c r="AC16" s="272">
        <v>14</v>
      </c>
      <c r="AD16" s="303">
        <v>3.3010000000000002</v>
      </c>
      <c r="AE16" s="272">
        <v>49</v>
      </c>
      <c r="AF16" s="303">
        <v>5.0810000000000004</v>
      </c>
      <c r="AG16" s="272">
        <v>49</v>
      </c>
      <c r="AH16" s="303">
        <v>11.021000000000001</v>
      </c>
      <c r="AI16" s="272">
        <v>49</v>
      </c>
      <c r="AP16" s="258">
        <v>50</v>
      </c>
      <c r="AQ16" s="255">
        <v>4.4000000000000004</v>
      </c>
      <c r="AR16" s="255">
        <v>6.4</v>
      </c>
      <c r="AS16" s="255">
        <v>11.3</v>
      </c>
      <c r="AT16" s="255"/>
      <c r="AU16" s="255">
        <v>4.4000000000000004</v>
      </c>
      <c r="AV16" s="289"/>
      <c r="AW16" s="289">
        <v>3.3</v>
      </c>
      <c r="AX16" s="289">
        <v>5.08</v>
      </c>
      <c r="AY16" s="289">
        <v>11.02</v>
      </c>
      <c r="AZ16" s="289">
        <v>17.5</v>
      </c>
      <c r="BA16" s="255">
        <v>17</v>
      </c>
      <c r="BB16" s="255">
        <v>31</v>
      </c>
      <c r="BC16" s="255">
        <v>45</v>
      </c>
      <c r="BD16" s="255">
        <v>45</v>
      </c>
      <c r="BE16" s="255">
        <v>240</v>
      </c>
      <c r="BF16" s="255">
        <v>250</v>
      </c>
      <c r="BG16" s="255">
        <v>270</v>
      </c>
      <c r="BH16" s="255"/>
      <c r="BI16" s="255"/>
      <c r="BJ16" s="255">
        <v>30</v>
      </c>
    </row>
    <row r="17" spans="1:62" ht="16.5" thickBot="1" x14ac:dyDescent="0.3">
      <c r="A17" s="181">
        <v>47</v>
      </c>
      <c r="B17" s="307">
        <v>13</v>
      </c>
      <c r="C17" s="278">
        <v>13</v>
      </c>
      <c r="D17" s="307">
        <v>13</v>
      </c>
      <c r="E17" s="278">
        <v>13</v>
      </c>
      <c r="F17" s="264" t="s">
        <v>129</v>
      </c>
      <c r="G17" s="278">
        <v>48</v>
      </c>
      <c r="H17" s="264" t="s">
        <v>128</v>
      </c>
      <c r="I17" s="278">
        <v>48</v>
      </c>
      <c r="J17" s="264" t="s">
        <v>87</v>
      </c>
      <c r="K17" s="278">
        <v>48</v>
      </c>
      <c r="L17" s="279">
        <v>5.3</v>
      </c>
      <c r="M17" s="272">
        <v>21</v>
      </c>
      <c r="N17" s="279">
        <v>5.2</v>
      </c>
      <c r="O17" s="272">
        <v>24</v>
      </c>
      <c r="P17" s="279">
        <v>5.0999999999999996</v>
      </c>
      <c r="Q17" s="272">
        <v>25</v>
      </c>
      <c r="R17" s="298">
        <v>161</v>
      </c>
      <c r="S17" s="278">
        <v>13</v>
      </c>
      <c r="T17" s="298">
        <v>171</v>
      </c>
      <c r="U17" s="278">
        <v>13</v>
      </c>
      <c r="V17" s="298">
        <v>186</v>
      </c>
      <c r="W17" s="278">
        <v>13</v>
      </c>
      <c r="X17" s="298">
        <v>13</v>
      </c>
      <c r="Y17" s="272">
        <v>21</v>
      </c>
      <c r="Z17" s="298">
        <v>13</v>
      </c>
      <c r="AA17" s="272">
        <v>16</v>
      </c>
      <c r="AB17" s="298">
        <v>13</v>
      </c>
      <c r="AC17" s="272">
        <v>16</v>
      </c>
      <c r="AD17" s="303">
        <v>3.3210000000000002</v>
      </c>
      <c r="AE17" s="272">
        <v>48</v>
      </c>
      <c r="AF17" s="303">
        <v>5.1109999999999998</v>
      </c>
      <c r="AG17" s="272">
        <v>48</v>
      </c>
      <c r="AH17" s="303">
        <v>11.071</v>
      </c>
      <c r="AI17" s="272">
        <v>48</v>
      </c>
      <c r="AP17" s="258">
        <v>49</v>
      </c>
      <c r="AQ17" s="255">
        <v>4.5</v>
      </c>
      <c r="AR17" s="255">
        <v>6.5</v>
      </c>
      <c r="AS17" s="255">
        <v>11.45</v>
      </c>
      <c r="AT17" s="255"/>
      <c r="AU17" s="255"/>
      <c r="AV17" s="289"/>
      <c r="AW17" s="289">
        <v>3.32</v>
      </c>
      <c r="AX17" s="289">
        <v>5.1100000000000003</v>
      </c>
      <c r="AY17" s="289">
        <v>11.07</v>
      </c>
      <c r="AZ17" s="289">
        <v>18</v>
      </c>
      <c r="BA17" s="255">
        <v>17.5</v>
      </c>
      <c r="BB17" s="255">
        <v>31.5</v>
      </c>
      <c r="BC17" s="255"/>
      <c r="BD17" s="255"/>
      <c r="BE17" s="255">
        <v>238</v>
      </c>
      <c r="BF17" s="255">
        <v>248</v>
      </c>
      <c r="BG17" s="255">
        <v>268</v>
      </c>
      <c r="BH17" s="255"/>
      <c r="BI17" s="255"/>
      <c r="BJ17" s="255"/>
    </row>
    <row r="18" spans="1:62" ht="16.5" thickBot="1" x14ac:dyDescent="0.3">
      <c r="A18" s="181">
        <v>46</v>
      </c>
      <c r="B18" s="307">
        <v>14</v>
      </c>
      <c r="C18" s="278">
        <v>14</v>
      </c>
      <c r="D18" s="307">
        <v>14</v>
      </c>
      <c r="E18" s="278">
        <v>14</v>
      </c>
      <c r="F18" s="264" t="s">
        <v>130</v>
      </c>
      <c r="G18" s="278">
        <v>47</v>
      </c>
      <c r="H18" s="264" t="s">
        <v>129</v>
      </c>
      <c r="I18" s="278">
        <v>47</v>
      </c>
      <c r="J18" s="264" t="s">
        <v>154</v>
      </c>
      <c r="K18" s="278">
        <v>47</v>
      </c>
      <c r="L18" s="279">
        <v>5.4</v>
      </c>
      <c r="M18" s="272">
        <v>17</v>
      </c>
      <c r="N18" s="279">
        <v>5.3</v>
      </c>
      <c r="O18" s="272">
        <v>20</v>
      </c>
      <c r="P18" s="279">
        <v>5.2</v>
      </c>
      <c r="Q18" s="272">
        <v>21</v>
      </c>
      <c r="R18" s="298">
        <v>164</v>
      </c>
      <c r="S18" s="278">
        <v>14</v>
      </c>
      <c r="T18" s="298">
        <v>174</v>
      </c>
      <c r="U18" s="278">
        <v>14</v>
      </c>
      <c r="V18" s="298">
        <v>189</v>
      </c>
      <c r="W18" s="278">
        <v>14</v>
      </c>
      <c r="X18" s="298">
        <v>14</v>
      </c>
      <c r="Y18" s="272">
        <v>23</v>
      </c>
      <c r="Z18" s="298">
        <v>14</v>
      </c>
      <c r="AA18" s="272">
        <v>18</v>
      </c>
      <c r="AB18" s="298">
        <v>14</v>
      </c>
      <c r="AC18" s="272">
        <v>18</v>
      </c>
      <c r="AD18" s="303">
        <v>3.3410000000000002</v>
      </c>
      <c r="AE18" s="272">
        <v>47</v>
      </c>
      <c r="AF18" s="303">
        <v>5.141</v>
      </c>
      <c r="AG18" s="272">
        <v>47</v>
      </c>
      <c r="AH18" s="303">
        <v>11.121</v>
      </c>
      <c r="AI18" s="272">
        <v>47</v>
      </c>
      <c r="AP18" s="258">
        <v>48</v>
      </c>
      <c r="AQ18" s="255">
        <v>5</v>
      </c>
      <c r="AR18" s="255">
        <v>7</v>
      </c>
      <c r="AS18" s="255">
        <v>12</v>
      </c>
      <c r="AT18" s="255">
        <v>4.5</v>
      </c>
      <c r="AU18" s="255"/>
      <c r="AV18" s="289">
        <v>4.4000000000000004</v>
      </c>
      <c r="AW18" s="289">
        <v>3.34</v>
      </c>
      <c r="AX18" s="289">
        <v>5.14</v>
      </c>
      <c r="AY18" s="289">
        <v>11.12</v>
      </c>
      <c r="AZ18" s="289">
        <v>18.5</v>
      </c>
      <c r="BA18" s="255">
        <v>18</v>
      </c>
      <c r="BB18" s="255">
        <v>32</v>
      </c>
      <c r="BC18" s="255">
        <v>44</v>
      </c>
      <c r="BD18" s="255">
        <v>44</v>
      </c>
      <c r="BE18" s="255">
        <v>236</v>
      </c>
      <c r="BF18" s="255">
        <v>246</v>
      </c>
      <c r="BG18" s="255">
        <v>266</v>
      </c>
      <c r="BH18" s="255">
        <v>22</v>
      </c>
      <c r="BI18" s="255">
        <v>26</v>
      </c>
      <c r="BJ18" s="255">
        <v>29</v>
      </c>
    </row>
    <row r="19" spans="1:62" ht="16.5" thickBot="1" x14ac:dyDescent="0.3">
      <c r="A19" s="181">
        <v>45</v>
      </c>
      <c r="B19" s="307">
        <v>15</v>
      </c>
      <c r="C19" s="278">
        <v>15</v>
      </c>
      <c r="D19" s="307">
        <v>15</v>
      </c>
      <c r="E19" s="278">
        <v>15</v>
      </c>
      <c r="F19" s="264" t="s">
        <v>131</v>
      </c>
      <c r="G19" s="278">
        <v>46</v>
      </c>
      <c r="H19" s="264" t="s">
        <v>130</v>
      </c>
      <c r="I19" s="278">
        <v>46</v>
      </c>
      <c r="J19" s="264" t="s">
        <v>52</v>
      </c>
      <c r="K19" s="278">
        <v>46</v>
      </c>
      <c r="L19" s="279">
        <v>5.5</v>
      </c>
      <c r="M19" s="272">
        <v>13</v>
      </c>
      <c r="N19" s="279">
        <v>5.4</v>
      </c>
      <c r="O19" s="272">
        <v>16</v>
      </c>
      <c r="P19" s="279">
        <v>5.3</v>
      </c>
      <c r="Q19" s="272">
        <v>17</v>
      </c>
      <c r="R19" s="298">
        <v>167</v>
      </c>
      <c r="S19" s="278">
        <v>15</v>
      </c>
      <c r="T19" s="298">
        <v>177</v>
      </c>
      <c r="U19" s="278">
        <v>15</v>
      </c>
      <c r="V19" s="298">
        <v>192</v>
      </c>
      <c r="W19" s="278">
        <v>15</v>
      </c>
      <c r="X19" s="298">
        <v>15</v>
      </c>
      <c r="Y19" s="272">
        <v>25</v>
      </c>
      <c r="Z19" s="298">
        <v>15</v>
      </c>
      <c r="AA19" s="272">
        <v>20</v>
      </c>
      <c r="AB19" s="298">
        <v>15</v>
      </c>
      <c r="AC19" s="272">
        <v>20</v>
      </c>
      <c r="AD19" s="303">
        <v>3.3610000000000002</v>
      </c>
      <c r="AE19" s="272">
        <v>46</v>
      </c>
      <c r="AF19" s="303">
        <v>5.1710000000000003</v>
      </c>
      <c r="AG19" s="272">
        <v>46</v>
      </c>
      <c r="AH19" s="303">
        <v>11.170999999999999</v>
      </c>
      <c r="AI19" s="272">
        <v>46</v>
      </c>
      <c r="AP19" s="258">
        <v>47</v>
      </c>
      <c r="AQ19" s="255">
        <v>5.0999999999999996</v>
      </c>
      <c r="AR19" s="255">
        <v>7.1</v>
      </c>
      <c r="AS19" s="255">
        <v>12.15</v>
      </c>
      <c r="AT19" s="255"/>
      <c r="AU19" s="255">
        <v>4.5</v>
      </c>
      <c r="AV19" s="289"/>
      <c r="AW19" s="289">
        <v>3.36</v>
      </c>
      <c r="AX19" s="289">
        <v>5.17</v>
      </c>
      <c r="AY19" s="289">
        <v>11.17</v>
      </c>
      <c r="AZ19" s="289">
        <v>19</v>
      </c>
      <c r="BA19" s="255">
        <v>18.5</v>
      </c>
      <c r="BB19" s="255">
        <v>32.5</v>
      </c>
      <c r="BC19" s="255"/>
      <c r="BD19" s="255"/>
      <c r="BE19" s="255">
        <v>234</v>
      </c>
      <c r="BF19" s="255">
        <v>244</v>
      </c>
      <c r="BG19" s="255">
        <v>264</v>
      </c>
      <c r="BH19" s="255"/>
      <c r="BI19" s="255"/>
      <c r="BJ19" s="255"/>
    </row>
    <row r="20" spans="1:62" ht="16.5" thickBot="1" x14ac:dyDescent="0.3">
      <c r="A20" s="181">
        <v>44</v>
      </c>
      <c r="B20" s="307">
        <v>16</v>
      </c>
      <c r="C20" s="278">
        <v>16</v>
      </c>
      <c r="D20" s="307">
        <v>16</v>
      </c>
      <c r="E20" s="278">
        <v>16</v>
      </c>
      <c r="F20" s="264" t="s">
        <v>132</v>
      </c>
      <c r="G20" s="278">
        <v>45</v>
      </c>
      <c r="H20" s="264" t="s">
        <v>131</v>
      </c>
      <c r="I20" s="278">
        <v>45</v>
      </c>
      <c r="J20" s="264" t="s">
        <v>155</v>
      </c>
      <c r="K20" s="278">
        <v>45</v>
      </c>
      <c r="L20" s="279">
        <v>5.6</v>
      </c>
      <c r="M20" s="272">
        <v>9</v>
      </c>
      <c r="N20" s="286">
        <v>5.5</v>
      </c>
      <c r="O20" s="272">
        <v>11</v>
      </c>
      <c r="P20" s="280">
        <v>5.4</v>
      </c>
      <c r="Q20" s="272">
        <v>12</v>
      </c>
      <c r="R20" s="298">
        <v>170</v>
      </c>
      <c r="S20" s="278">
        <v>16</v>
      </c>
      <c r="T20" s="298">
        <v>180</v>
      </c>
      <c r="U20" s="278">
        <v>16</v>
      </c>
      <c r="V20" s="298">
        <v>195</v>
      </c>
      <c r="W20" s="278">
        <v>16</v>
      </c>
      <c r="X20" s="298">
        <v>16</v>
      </c>
      <c r="Y20" s="272">
        <v>28</v>
      </c>
      <c r="Z20" s="298">
        <v>16</v>
      </c>
      <c r="AA20" s="272">
        <v>22</v>
      </c>
      <c r="AB20" s="298">
        <v>16</v>
      </c>
      <c r="AC20" s="272">
        <v>22</v>
      </c>
      <c r="AD20" s="303">
        <v>3.3809999999999998</v>
      </c>
      <c r="AE20" s="272">
        <v>45</v>
      </c>
      <c r="AF20" s="303">
        <v>5.2009999999999996</v>
      </c>
      <c r="AG20" s="272">
        <v>45</v>
      </c>
      <c r="AH20" s="303">
        <v>11.221</v>
      </c>
      <c r="AI20" s="272">
        <v>45</v>
      </c>
      <c r="AP20" s="258">
        <v>46</v>
      </c>
      <c r="AQ20" s="255">
        <v>5.2</v>
      </c>
      <c r="AR20" s="255">
        <v>7.2</v>
      </c>
      <c r="AS20" s="255">
        <v>12.3</v>
      </c>
      <c r="AT20" s="255"/>
      <c r="AU20" s="255"/>
      <c r="AV20" s="289"/>
      <c r="AW20" s="289">
        <v>3.38</v>
      </c>
      <c r="AX20" s="289">
        <v>5.2</v>
      </c>
      <c r="AY20" s="289">
        <v>11.22</v>
      </c>
      <c r="AZ20" s="289">
        <v>19.5</v>
      </c>
      <c r="BA20" s="255">
        <v>19</v>
      </c>
      <c r="BB20" s="255">
        <v>33</v>
      </c>
      <c r="BC20" s="255">
        <v>43</v>
      </c>
      <c r="BD20" s="255">
        <v>43</v>
      </c>
      <c r="BE20" s="255">
        <v>232</v>
      </c>
      <c r="BF20" s="255">
        <v>242</v>
      </c>
      <c r="BG20" s="255">
        <v>262</v>
      </c>
      <c r="BH20" s="255"/>
      <c r="BI20" s="255"/>
      <c r="BJ20" s="255">
        <v>28</v>
      </c>
    </row>
    <row r="21" spans="1:62" ht="16.5" thickBot="1" x14ac:dyDescent="0.3">
      <c r="A21" s="181">
        <v>43</v>
      </c>
      <c r="B21" s="307">
        <v>17</v>
      </c>
      <c r="C21" s="278">
        <v>17</v>
      </c>
      <c r="D21" s="307">
        <v>17</v>
      </c>
      <c r="E21" s="278">
        <v>17</v>
      </c>
      <c r="F21" s="264" t="s">
        <v>133</v>
      </c>
      <c r="G21" s="278">
        <v>44</v>
      </c>
      <c r="H21" s="264" t="s">
        <v>132</v>
      </c>
      <c r="I21" s="278">
        <v>44</v>
      </c>
      <c r="J21" s="264" t="s">
        <v>80</v>
      </c>
      <c r="K21" s="278">
        <v>44</v>
      </c>
      <c r="L21" s="279">
        <v>5.7</v>
      </c>
      <c r="M21" s="272">
        <v>5</v>
      </c>
      <c r="N21" s="279">
        <v>5.6</v>
      </c>
      <c r="O21" s="272">
        <v>6</v>
      </c>
      <c r="P21" s="279">
        <v>5.5</v>
      </c>
      <c r="Q21" s="272">
        <v>7</v>
      </c>
      <c r="R21" s="298">
        <v>173</v>
      </c>
      <c r="S21" s="278">
        <v>17</v>
      </c>
      <c r="T21" s="298">
        <v>183</v>
      </c>
      <c r="U21" s="278">
        <v>17</v>
      </c>
      <c r="V21" s="298">
        <v>198</v>
      </c>
      <c r="W21" s="278">
        <v>17</v>
      </c>
      <c r="X21" s="298">
        <v>17</v>
      </c>
      <c r="Y21" s="272">
        <v>31</v>
      </c>
      <c r="Z21" s="298">
        <v>17</v>
      </c>
      <c r="AA21" s="272">
        <v>24</v>
      </c>
      <c r="AB21" s="298">
        <v>17</v>
      </c>
      <c r="AC21" s="272">
        <v>24</v>
      </c>
      <c r="AD21" s="303">
        <v>3.4009999999999998</v>
      </c>
      <c r="AE21" s="272">
        <v>44</v>
      </c>
      <c r="AF21" s="303">
        <v>5.2309999999999999</v>
      </c>
      <c r="AG21" s="272">
        <v>44</v>
      </c>
      <c r="AH21" s="303">
        <v>11.271000000000001</v>
      </c>
      <c r="AI21" s="272">
        <v>44</v>
      </c>
      <c r="AP21" s="258">
        <v>45</v>
      </c>
      <c r="AQ21" s="255">
        <v>5.3</v>
      </c>
      <c r="AR21" s="255">
        <v>7.3</v>
      </c>
      <c r="AS21" s="255">
        <v>12.45</v>
      </c>
      <c r="AT21" s="255">
        <v>4.5999999999999996</v>
      </c>
      <c r="AU21" s="255"/>
      <c r="AV21" s="289">
        <v>4.5</v>
      </c>
      <c r="AW21" s="289">
        <v>3.4</v>
      </c>
      <c r="AX21" s="289">
        <v>5.23</v>
      </c>
      <c r="AY21" s="289">
        <v>11.27</v>
      </c>
      <c r="AZ21" s="289">
        <v>20</v>
      </c>
      <c r="BA21" s="255">
        <v>19.5</v>
      </c>
      <c r="BB21" s="255">
        <v>33.5</v>
      </c>
      <c r="BC21" s="255"/>
      <c r="BD21" s="255"/>
      <c r="BE21" s="255">
        <v>230</v>
      </c>
      <c r="BF21" s="255">
        <v>240</v>
      </c>
      <c r="BG21" s="255">
        <v>260</v>
      </c>
      <c r="BH21" s="255"/>
      <c r="BI21" s="255">
        <v>25</v>
      </c>
      <c r="BJ21" s="255"/>
    </row>
    <row r="22" spans="1:62" ht="16.5" thickBot="1" x14ac:dyDescent="0.3">
      <c r="A22" s="181">
        <v>42</v>
      </c>
      <c r="B22" s="307">
        <v>18</v>
      </c>
      <c r="C22" s="278">
        <v>18</v>
      </c>
      <c r="D22" s="307">
        <v>18</v>
      </c>
      <c r="E22" s="278">
        <v>18</v>
      </c>
      <c r="F22" s="264" t="s">
        <v>134</v>
      </c>
      <c r="G22" s="278">
        <v>43</v>
      </c>
      <c r="H22" s="264" t="s">
        <v>133</v>
      </c>
      <c r="I22" s="278">
        <v>43</v>
      </c>
      <c r="J22" s="264" t="s">
        <v>84</v>
      </c>
      <c r="K22" s="278">
        <v>43</v>
      </c>
      <c r="L22" s="279">
        <v>5.8</v>
      </c>
      <c r="M22" s="272">
        <v>1</v>
      </c>
      <c r="N22" s="279">
        <v>5.7</v>
      </c>
      <c r="O22" s="272">
        <v>1</v>
      </c>
      <c r="P22" s="279">
        <v>5.6</v>
      </c>
      <c r="Q22" s="272">
        <v>1</v>
      </c>
      <c r="R22" s="298">
        <v>176</v>
      </c>
      <c r="S22" s="278">
        <v>18</v>
      </c>
      <c r="T22" s="298">
        <v>186</v>
      </c>
      <c r="U22" s="278">
        <v>18</v>
      </c>
      <c r="V22" s="298">
        <v>201</v>
      </c>
      <c r="W22" s="278">
        <v>18</v>
      </c>
      <c r="X22" s="298">
        <v>18</v>
      </c>
      <c r="Y22" s="272">
        <v>34</v>
      </c>
      <c r="Z22" s="298">
        <v>18</v>
      </c>
      <c r="AA22" s="272">
        <v>26</v>
      </c>
      <c r="AB22" s="298">
        <v>18</v>
      </c>
      <c r="AC22" s="272">
        <v>26</v>
      </c>
      <c r="AD22" s="303">
        <v>3.4209999999999998</v>
      </c>
      <c r="AE22" s="272">
        <v>43</v>
      </c>
      <c r="AF22" s="303">
        <v>5.2610000000000001</v>
      </c>
      <c r="AG22" s="272">
        <v>43</v>
      </c>
      <c r="AH22" s="303">
        <v>11.321</v>
      </c>
      <c r="AI22" s="272">
        <v>43</v>
      </c>
      <c r="AP22" s="258">
        <v>44</v>
      </c>
      <c r="AQ22" s="255">
        <v>5.4</v>
      </c>
      <c r="AR22" s="255">
        <v>7.4</v>
      </c>
      <c r="AS22" s="255">
        <v>13</v>
      </c>
      <c r="AT22" s="255"/>
      <c r="AU22" s="255">
        <v>4.5999999999999996</v>
      </c>
      <c r="AV22" s="289"/>
      <c r="AW22" s="289">
        <v>3.42</v>
      </c>
      <c r="AX22" s="289">
        <v>5.26</v>
      </c>
      <c r="AY22" s="289">
        <v>11.32</v>
      </c>
      <c r="AZ22" s="289">
        <v>20.5</v>
      </c>
      <c r="BA22" s="255">
        <v>20</v>
      </c>
      <c r="BB22" s="255">
        <v>34</v>
      </c>
      <c r="BC22" s="255">
        <v>42</v>
      </c>
      <c r="BD22" s="255">
        <v>42</v>
      </c>
      <c r="BE22" s="255">
        <v>228</v>
      </c>
      <c r="BF22" s="255">
        <v>238</v>
      </c>
      <c r="BG22" s="255">
        <v>258</v>
      </c>
      <c r="BH22" s="255">
        <v>21</v>
      </c>
      <c r="BI22" s="255"/>
      <c r="BJ22" s="255">
        <v>27</v>
      </c>
    </row>
    <row r="23" spans="1:62" ht="16.5" thickBot="1" x14ac:dyDescent="0.3">
      <c r="A23" s="181">
        <v>41</v>
      </c>
      <c r="B23" s="307">
        <v>19</v>
      </c>
      <c r="C23" s="278">
        <v>19</v>
      </c>
      <c r="D23" s="307">
        <v>19</v>
      </c>
      <c r="E23" s="278">
        <v>19</v>
      </c>
      <c r="F23" s="264" t="s">
        <v>135</v>
      </c>
      <c r="G23" s="278">
        <v>42</v>
      </c>
      <c r="H23" s="264" t="s">
        <v>134</v>
      </c>
      <c r="I23" s="278">
        <v>42</v>
      </c>
      <c r="J23" s="264" t="s">
        <v>82</v>
      </c>
      <c r="K23" s="278">
        <v>42</v>
      </c>
      <c r="L23" s="292">
        <v>5.9</v>
      </c>
      <c r="M23" s="288">
        <v>0</v>
      </c>
      <c r="N23" s="292">
        <v>5.8</v>
      </c>
      <c r="O23" s="288">
        <v>0</v>
      </c>
      <c r="P23" s="292">
        <v>5.7</v>
      </c>
      <c r="Q23" s="293">
        <v>0</v>
      </c>
      <c r="R23" s="298">
        <v>178</v>
      </c>
      <c r="S23" s="278">
        <v>19</v>
      </c>
      <c r="T23" s="298">
        <v>188</v>
      </c>
      <c r="U23" s="278">
        <v>19</v>
      </c>
      <c r="V23" s="298">
        <v>204</v>
      </c>
      <c r="W23" s="278">
        <v>19</v>
      </c>
      <c r="X23" s="298">
        <v>19</v>
      </c>
      <c r="Y23" s="272">
        <v>37</v>
      </c>
      <c r="Z23" s="298">
        <v>19</v>
      </c>
      <c r="AA23" s="272">
        <v>28</v>
      </c>
      <c r="AB23" s="298">
        <v>19</v>
      </c>
      <c r="AC23" s="272">
        <v>28</v>
      </c>
      <c r="AD23" s="303">
        <v>3.4409999999999998</v>
      </c>
      <c r="AE23" s="272">
        <v>42</v>
      </c>
      <c r="AF23" s="303">
        <v>5.2910000000000004</v>
      </c>
      <c r="AG23" s="272">
        <v>42</v>
      </c>
      <c r="AH23" s="303">
        <v>11.371</v>
      </c>
      <c r="AI23" s="272">
        <v>42</v>
      </c>
      <c r="AP23" s="258">
        <v>43</v>
      </c>
      <c r="AQ23" s="255">
        <v>5.5</v>
      </c>
      <c r="AR23" s="255">
        <v>7.5</v>
      </c>
      <c r="AS23" s="255">
        <v>13.15</v>
      </c>
      <c r="AT23" s="255"/>
      <c r="AU23" s="255"/>
      <c r="AV23" s="289"/>
      <c r="AW23" s="289">
        <v>3.44</v>
      </c>
      <c r="AX23" s="289">
        <v>5.29</v>
      </c>
      <c r="AY23" s="289">
        <v>11.37</v>
      </c>
      <c r="AZ23" s="289">
        <v>21</v>
      </c>
      <c r="BA23" s="255">
        <v>20.5</v>
      </c>
      <c r="BB23" s="255">
        <v>34.5</v>
      </c>
      <c r="BC23" s="255"/>
      <c r="BD23" s="255"/>
      <c r="BE23" s="255">
        <v>226</v>
      </c>
      <c r="BF23" s="255">
        <v>236</v>
      </c>
      <c r="BG23" s="255">
        <v>256</v>
      </c>
      <c r="BH23" s="255"/>
      <c r="BI23" s="255"/>
      <c r="BJ23" s="255"/>
    </row>
    <row r="24" spans="1:62" ht="16.5" thickBot="1" x14ac:dyDescent="0.3">
      <c r="A24" s="181">
        <v>40</v>
      </c>
      <c r="B24" s="307">
        <v>20</v>
      </c>
      <c r="C24" s="278">
        <v>20</v>
      </c>
      <c r="D24" s="307">
        <v>20</v>
      </c>
      <c r="E24" s="278">
        <v>20</v>
      </c>
      <c r="F24" s="264" t="s">
        <v>137</v>
      </c>
      <c r="G24" s="278">
        <v>41</v>
      </c>
      <c r="H24" s="264" t="s">
        <v>135</v>
      </c>
      <c r="I24" s="278">
        <v>41</v>
      </c>
      <c r="J24" s="264" t="s">
        <v>85</v>
      </c>
      <c r="K24" s="278">
        <v>41</v>
      </c>
      <c r="M24" s="184"/>
      <c r="O24" s="184">
        <v>0</v>
      </c>
      <c r="Q24" s="211"/>
      <c r="R24" s="298">
        <v>180</v>
      </c>
      <c r="S24" s="278">
        <v>20</v>
      </c>
      <c r="T24" s="298">
        <v>190</v>
      </c>
      <c r="U24" s="278">
        <v>20</v>
      </c>
      <c r="V24" s="298">
        <v>207</v>
      </c>
      <c r="W24" s="278">
        <v>20</v>
      </c>
      <c r="X24" s="298">
        <v>20</v>
      </c>
      <c r="Y24" s="272">
        <v>40</v>
      </c>
      <c r="Z24" s="298">
        <v>20</v>
      </c>
      <c r="AA24" s="272">
        <v>30</v>
      </c>
      <c r="AB24" s="298">
        <v>20</v>
      </c>
      <c r="AC24" s="272">
        <v>30</v>
      </c>
      <c r="AD24" s="303">
        <v>3.4609999999999999</v>
      </c>
      <c r="AE24" s="272">
        <v>41</v>
      </c>
      <c r="AF24" s="303">
        <v>5.3209999999999997</v>
      </c>
      <c r="AG24" s="272">
        <v>41</v>
      </c>
      <c r="AH24" s="303">
        <v>11.420999999999999</v>
      </c>
      <c r="AI24" s="272">
        <v>41</v>
      </c>
      <c r="AP24" s="258">
        <v>42</v>
      </c>
      <c r="AQ24" s="255">
        <v>6</v>
      </c>
      <c r="AR24" s="255">
        <v>8</v>
      </c>
      <c r="AS24" s="255">
        <v>13.3</v>
      </c>
      <c r="AT24" s="255">
        <v>4.7</v>
      </c>
      <c r="AU24" s="255"/>
      <c r="AV24" s="289">
        <v>4.5999999999999996</v>
      </c>
      <c r="AW24" s="289">
        <v>3.46</v>
      </c>
      <c r="AX24" s="289">
        <v>5.32</v>
      </c>
      <c r="AY24" s="289">
        <v>11.42</v>
      </c>
      <c r="AZ24" s="289">
        <v>21.5</v>
      </c>
      <c r="BA24" s="255">
        <v>21</v>
      </c>
      <c r="BB24" s="255">
        <v>35</v>
      </c>
      <c r="BC24" s="255">
        <v>41</v>
      </c>
      <c r="BD24" s="255">
        <v>41</v>
      </c>
      <c r="BE24" s="255">
        <v>224</v>
      </c>
      <c r="BF24" s="255">
        <v>234</v>
      </c>
      <c r="BG24" s="255">
        <v>254</v>
      </c>
      <c r="BH24" s="255"/>
      <c r="BI24" s="255">
        <v>24</v>
      </c>
      <c r="BJ24" s="255">
        <v>26</v>
      </c>
    </row>
    <row r="25" spans="1:62" ht="16.5" thickBot="1" x14ac:dyDescent="0.3">
      <c r="A25" s="181">
        <v>39</v>
      </c>
      <c r="B25" s="307">
        <v>21</v>
      </c>
      <c r="C25" s="278">
        <v>21</v>
      </c>
      <c r="D25" s="307">
        <v>21</v>
      </c>
      <c r="E25" s="278">
        <v>21</v>
      </c>
      <c r="F25" s="264" t="s">
        <v>136</v>
      </c>
      <c r="G25" s="278">
        <v>40</v>
      </c>
      <c r="H25" s="264" t="s">
        <v>137</v>
      </c>
      <c r="I25" s="278">
        <v>40</v>
      </c>
      <c r="J25" s="264" t="s">
        <v>53</v>
      </c>
      <c r="K25" s="278">
        <v>40</v>
      </c>
      <c r="R25" s="298">
        <v>182</v>
      </c>
      <c r="S25" s="278">
        <v>21</v>
      </c>
      <c r="T25" s="298">
        <v>192</v>
      </c>
      <c r="U25" s="278">
        <v>21</v>
      </c>
      <c r="V25" s="298">
        <v>210</v>
      </c>
      <c r="W25" s="278">
        <v>21</v>
      </c>
      <c r="X25" s="298">
        <v>21</v>
      </c>
      <c r="Y25" s="272">
        <v>44</v>
      </c>
      <c r="Z25" s="298">
        <v>21</v>
      </c>
      <c r="AA25" s="272">
        <v>33</v>
      </c>
      <c r="AB25" s="298">
        <v>21</v>
      </c>
      <c r="AC25" s="272">
        <v>32</v>
      </c>
      <c r="AD25" s="303">
        <v>3.4809999999999999</v>
      </c>
      <c r="AE25" s="272">
        <v>40</v>
      </c>
      <c r="AF25" s="303">
        <v>5.351</v>
      </c>
      <c r="AG25" s="272">
        <v>40</v>
      </c>
      <c r="AH25" s="303">
        <v>11.471</v>
      </c>
      <c r="AI25" s="272">
        <v>40</v>
      </c>
      <c r="AP25" s="258">
        <v>41</v>
      </c>
      <c r="AQ25" s="255">
        <v>6.1</v>
      </c>
      <c r="AR25" s="255">
        <v>8.1</v>
      </c>
      <c r="AS25" s="255">
        <v>13.45</v>
      </c>
      <c r="AT25" s="255"/>
      <c r="AU25" s="255">
        <v>4.7</v>
      </c>
      <c r="AV25" s="289"/>
      <c r="AW25" s="289">
        <v>3.48</v>
      </c>
      <c r="AX25" s="289">
        <v>5.35</v>
      </c>
      <c r="AY25" s="289">
        <v>11.47</v>
      </c>
      <c r="AZ25" s="289">
        <v>22</v>
      </c>
      <c r="BA25" s="255">
        <v>21.5</v>
      </c>
      <c r="BB25" s="255">
        <v>35.5</v>
      </c>
      <c r="BC25" s="255"/>
      <c r="BD25" s="255"/>
      <c r="BE25" s="255">
        <v>222</v>
      </c>
      <c r="BF25" s="255">
        <v>232</v>
      </c>
      <c r="BG25" s="255">
        <v>252</v>
      </c>
      <c r="BH25" s="255"/>
      <c r="BI25" s="255"/>
      <c r="BJ25" s="255"/>
    </row>
    <row r="26" spans="1:62" ht="16.5" thickBot="1" x14ac:dyDescent="0.3">
      <c r="A26" s="181">
        <v>38</v>
      </c>
      <c r="B26" s="307">
        <v>22</v>
      </c>
      <c r="C26" s="278">
        <v>22</v>
      </c>
      <c r="D26" s="307">
        <v>22</v>
      </c>
      <c r="E26" s="278">
        <v>22</v>
      </c>
      <c r="F26" s="264" t="s">
        <v>138</v>
      </c>
      <c r="G26" s="278">
        <v>39</v>
      </c>
      <c r="H26" s="264" t="s">
        <v>136</v>
      </c>
      <c r="I26" s="278">
        <v>39</v>
      </c>
      <c r="J26" s="264" t="s">
        <v>50</v>
      </c>
      <c r="K26" s="278">
        <v>39</v>
      </c>
      <c r="R26" s="298">
        <v>184</v>
      </c>
      <c r="S26" s="278">
        <v>22</v>
      </c>
      <c r="T26" s="298">
        <v>194</v>
      </c>
      <c r="U26" s="278">
        <v>22</v>
      </c>
      <c r="V26" s="298">
        <v>213</v>
      </c>
      <c r="W26" s="278">
        <v>22</v>
      </c>
      <c r="X26" s="298">
        <v>22</v>
      </c>
      <c r="Y26" s="272">
        <v>48</v>
      </c>
      <c r="Z26" s="298">
        <v>22</v>
      </c>
      <c r="AA26" s="272">
        <v>36</v>
      </c>
      <c r="AB26" s="298">
        <v>22</v>
      </c>
      <c r="AC26" s="272">
        <v>34</v>
      </c>
      <c r="AD26" s="303">
        <v>3.5009999999999999</v>
      </c>
      <c r="AE26" s="272">
        <v>39</v>
      </c>
      <c r="AF26" s="303">
        <v>5.3810000000000002</v>
      </c>
      <c r="AG26" s="272">
        <v>39</v>
      </c>
      <c r="AH26" s="303">
        <v>11.521000000000001</v>
      </c>
      <c r="AI26" s="272">
        <v>39</v>
      </c>
      <c r="AP26" s="258">
        <v>40</v>
      </c>
      <c r="AQ26" s="255">
        <v>6.2</v>
      </c>
      <c r="AR26" s="255">
        <v>8.1999999999999993</v>
      </c>
      <c r="AS26" s="255">
        <v>14</v>
      </c>
      <c r="AT26" s="255"/>
      <c r="AU26" s="255"/>
      <c r="AV26" s="289"/>
      <c r="AW26" s="289">
        <v>3.5</v>
      </c>
      <c r="AX26" s="289">
        <v>5.38</v>
      </c>
      <c r="AY26" s="289">
        <v>11.52</v>
      </c>
      <c r="AZ26" s="289">
        <v>22.5</v>
      </c>
      <c r="BA26" s="255">
        <v>22</v>
      </c>
      <c r="BB26" s="255">
        <v>36</v>
      </c>
      <c r="BC26" s="255">
        <v>40</v>
      </c>
      <c r="BD26" s="255">
        <v>40</v>
      </c>
      <c r="BE26" s="255">
        <v>220</v>
      </c>
      <c r="BF26" s="255">
        <v>230</v>
      </c>
      <c r="BG26" s="255">
        <v>250</v>
      </c>
      <c r="BH26" s="255">
        <v>20</v>
      </c>
      <c r="BI26" s="255"/>
      <c r="BJ26" s="255">
        <v>25</v>
      </c>
    </row>
    <row r="27" spans="1:62" ht="16.5" thickBot="1" x14ac:dyDescent="0.3">
      <c r="A27" s="181">
        <v>37</v>
      </c>
      <c r="B27" s="307">
        <v>23</v>
      </c>
      <c r="C27" s="278">
        <v>23</v>
      </c>
      <c r="D27" s="307">
        <v>23</v>
      </c>
      <c r="E27" s="278">
        <v>23</v>
      </c>
      <c r="F27" s="264" t="s">
        <v>139</v>
      </c>
      <c r="G27" s="278">
        <v>38</v>
      </c>
      <c r="H27" s="264" t="s">
        <v>138</v>
      </c>
      <c r="I27" s="278">
        <v>38</v>
      </c>
      <c r="J27" s="264" t="s">
        <v>83</v>
      </c>
      <c r="K27" s="278">
        <v>38</v>
      </c>
      <c r="R27" s="298">
        <v>186</v>
      </c>
      <c r="S27" s="278">
        <v>23</v>
      </c>
      <c r="T27" s="298">
        <v>196</v>
      </c>
      <c r="U27" s="278">
        <v>23</v>
      </c>
      <c r="V27" s="298">
        <v>216</v>
      </c>
      <c r="W27" s="278">
        <v>23</v>
      </c>
      <c r="X27" s="298">
        <v>23</v>
      </c>
      <c r="Y27" s="272">
        <v>52</v>
      </c>
      <c r="Z27" s="298">
        <v>23</v>
      </c>
      <c r="AA27" s="272">
        <v>39</v>
      </c>
      <c r="AB27" s="298">
        <v>23</v>
      </c>
      <c r="AC27" s="272">
        <v>36</v>
      </c>
      <c r="AD27" s="303">
        <v>3.5209999999999999</v>
      </c>
      <c r="AE27" s="272">
        <v>38</v>
      </c>
      <c r="AF27" s="303">
        <v>5.4109999999999996</v>
      </c>
      <c r="AG27" s="272">
        <v>38</v>
      </c>
      <c r="AH27" s="303">
        <v>11.571</v>
      </c>
      <c r="AI27" s="272">
        <v>38</v>
      </c>
      <c r="AP27" s="258">
        <v>39</v>
      </c>
      <c r="AQ27" s="255">
        <v>6.3</v>
      </c>
      <c r="AR27" s="255">
        <v>8.3000000000000007</v>
      </c>
      <c r="AS27" s="255">
        <v>14.15</v>
      </c>
      <c r="AT27" s="255">
        <v>4.8</v>
      </c>
      <c r="AU27" s="255"/>
      <c r="AV27" s="289">
        <v>4.7</v>
      </c>
      <c r="AW27" s="289">
        <v>3.52</v>
      </c>
      <c r="AX27" s="289">
        <v>5.41</v>
      </c>
      <c r="AY27" s="289">
        <v>11.57</v>
      </c>
      <c r="AZ27" s="289">
        <v>23</v>
      </c>
      <c r="BA27" s="255">
        <v>22.5</v>
      </c>
      <c r="BB27" s="255">
        <v>36.5</v>
      </c>
      <c r="BC27" s="255">
        <v>39</v>
      </c>
      <c r="BD27" s="255">
        <v>39</v>
      </c>
      <c r="BE27" s="255">
        <v>218</v>
      </c>
      <c r="BF27" s="255">
        <v>228</v>
      </c>
      <c r="BG27" s="255">
        <v>248</v>
      </c>
      <c r="BH27" s="255"/>
      <c r="BI27" s="255">
        <v>23</v>
      </c>
      <c r="BJ27" s="255"/>
    </row>
    <row r="28" spans="1:62" ht="16.5" thickBot="1" x14ac:dyDescent="0.3">
      <c r="A28" s="181">
        <v>36</v>
      </c>
      <c r="B28" s="307">
        <v>24</v>
      </c>
      <c r="C28" s="278">
        <v>24</v>
      </c>
      <c r="D28" s="307">
        <v>24</v>
      </c>
      <c r="E28" s="278">
        <v>24</v>
      </c>
      <c r="F28" s="264" t="s">
        <v>140</v>
      </c>
      <c r="G28" s="278">
        <v>37</v>
      </c>
      <c r="H28" s="264" t="s">
        <v>139</v>
      </c>
      <c r="I28" s="278">
        <v>37</v>
      </c>
      <c r="J28" s="264" t="s">
        <v>51</v>
      </c>
      <c r="K28" s="278">
        <v>37</v>
      </c>
      <c r="R28" s="298">
        <v>188</v>
      </c>
      <c r="S28" s="278">
        <v>24</v>
      </c>
      <c r="T28" s="298">
        <v>198</v>
      </c>
      <c r="U28" s="278">
        <v>24</v>
      </c>
      <c r="V28" s="298">
        <v>218</v>
      </c>
      <c r="W28" s="278">
        <v>24</v>
      </c>
      <c r="X28" s="298">
        <v>24</v>
      </c>
      <c r="Y28" s="272">
        <v>56</v>
      </c>
      <c r="Z28" s="298">
        <v>24</v>
      </c>
      <c r="AA28" s="272">
        <v>42</v>
      </c>
      <c r="AB28" s="298">
        <v>24</v>
      </c>
      <c r="AC28" s="272">
        <v>38</v>
      </c>
      <c r="AD28" s="303">
        <v>3.5409999999999999</v>
      </c>
      <c r="AE28" s="272">
        <v>37</v>
      </c>
      <c r="AF28" s="303">
        <v>5.4409999999999998</v>
      </c>
      <c r="AG28" s="272">
        <v>37</v>
      </c>
      <c r="AH28" s="303">
        <v>12.021000000000001</v>
      </c>
      <c r="AI28" s="272">
        <v>37</v>
      </c>
      <c r="AP28" s="258">
        <v>38</v>
      </c>
      <c r="AQ28" s="255">
        <v>6.4</v>
      </c>
      <c r="AR28" s="255">
        <v>8.4</v>
      </c>
      <c r="AS28" s="255">
        <v>14.3</v>
      </c>
      <c r="AT28" s="255"/>
      <c r="AU28" s="255">
        <v>4.8</v>
      </c>
      <c r="AV28" s="289"/>
      <c r="AW28" s="289">
        <v>3.54</v>
      </c>
      <c r="AX28" s="289">
        <v>5.44</v>
      </c>
      <c r="AY28" s="289">
        <v>12.02</v>
      </c>
      <c r="AZ28" s="289">
        <v>23.5</v>
      </c>
      <c r="BA28" s="255">
        <v>23</v>
      </c>
      <c r="BB28" s="255">
        <v>37</v>
      </c>
      <c r="BC28" s="255">
        <v>38</v>
      </c>
      <c r="BD28" s="255">
        <v>38</v>
      </c>
      <c r="BE28" s="255">
        <v>216</v>
      </c>
      <c r="BF28" s="255">
        <v>226</v>
      </c>
      <c r="BG28" s="255">
        <v>246</v>
      </c>
      <c r="BH28" s="255"/>
      <c r="BI28" s="255"/>
      <c r="BJ28" s="255">
        <v>24</v>
      </c>
    </row>
    <row r="29" spans="1:62" ht="16.5" thickBot="1" x14ac:dyDescent="0.3">
      <c r="A29" s="181">
        <v>35</v>
      </c>
      <c r="B29" s="307">
        <v>25</v>
      </c>
      <c r="C29" s="278">
        <v>25</v>
      </c>
      <c r="D29" s="307">
        <v>25</v>
      </c>
      <c r="E29" s="278">
        <v>25</v>
      </c>
      <c r="F29" s="264" t="s">
        <v>141</v>
      </c>
      <c r="G29" s="278">
        <v>36</v>
      </c>
      <c r="H29" s="264" t="s">
        <v>140</v>
      </c>
      <c r="I29" s="278">
        <v>36</v>
      </c>
      <c r="J29" s="264" t="s">
        <v>156</v>
      </c>
      <c r="K29" s="278">
        <v>36</v>
      </c>
      <c r="R29" s="298">
        <v>190</v>
      </c>
      <c r="S29" s="278">
        <v>25</v>
      </c>
      <c r="T29" s="298">
        <v>200</v>
      </c>
      <c r="U29" s="278">
        <v>25</v>
      </c>
      <c r="V29" s="298">
        <v>220</v>
      </c>
      <c r="W29" s="278">
        <v>25</v>
      </c>
      <c r="X29" s="298">
        <v>25</v>
      </c>
      <c r="Y29" s="272">
        <v>60</v>
      </c>
      <c r="Z29" s="298">
        <v>25</v>
      </c>
      <c r="AA29" s="272">
        <v>45</v>
      </c>
      <c r="AB29" s="298">
        <v>25</v>
      </c>
      <c r="AC29" s="272">
        <v>40</v>
      </c>
      <c r="AD29" s="303">
        <v>3.5609999999999999</v>
      </c>
      <c r="AE29" s="272">
        <v>36</v>
      </c>
      <c r="AF29" s="303">
        <v>5.4710000000000001</v>
      </c>
      <c r="AG29" s="272">
        <v>36</v>
      </c>
      <c r="AH29" s="303">
        <v>12.071</v>
      </c>
      <c r="AI29" s="272">
        <v>36</v>
      </c>
      <c r="AP29" s="258">
        <v>37</v>
      </c>
      <c r="AQ29" s="255">
        <v>6.5</v>
      </c>
      <c r="AR29" s="255">
        <v>8.5</v>
      </c>
      <c r="AS29" s="255">
        <v>14.45</v>
      </c>
      <c r="AT29" s="255"/>
      <c r="AU29" s="255"/>
      <c r="AV29" s="289"/>
      <c r="AW29" s="289">
        <v>3.56</v>
      </c>
      <c r="AX29" s="289">
        <v>5.47</v>
      </c>
      <c r="AY29" s="289">
        <v>12.07</v>
      </c>
      <c r="AZ29" s="289">
        <v>24</v>
      </c>
      <c r="BA29" s="255">
        <v>23.5</v>
      </c>
      <c r="BB29" s="255">
        <v>37.5</v>
      </c>
      <c r="BC29" s="255">
        <v>37</v>
      </c>
      <c r="BD29" s="255">
        <v>37</v>
      </c>
      <c r="BE29" s="255">
        <v>214</v>
      </c>
      <c r="BF29" s="255">
        <v>224</v>
      </c>
      <c r="BG29" s="255">
        <v>244</v>
      </c>
      <c r="BH29" s="255">
        <v>19</v>
      </c>
      <c r="BI29" s="255"/>
      <c r="BJ29" s="255"/>
    </row>
    <row r="30" spans="1:62" ht="16.5" thickBot="1" x14ac:dyDescent="0.3">
      <c r="A30" s="181">
        <v>34</v>
      </c>
      <c r="B30" s="307">
        <v>26</v>
      </c>
      <c r="C30" s="278">
        <v>26</v>
      </c>
      <c r="D30" s="307">
        <v>26</v>
      </c>
      <c r="E30" s="278">
        <v>26</v>
      </c>
      <c r="F30" s="264" t="s">
        <v>142</v>
      </c>
      <c r="G30" s="278">
        <v>35</v>
      </c>
      <c r="H30" s="264" t="s">
        <v>141</v>
      </c>
      <c r="I30" s="278">
        <v>35</v>
      </c>
      <c r="J30" s="264" t="s">
        <v>54</v>
      </c>
      <c r="K30" s="278">
        <v>35</v>
      </c>
      <c r="R30" s="298">
        <v>192</v>
      </c>
      <c r="S30" s="278">
        <v>26</v>
      </c>
      <c r="T30" s="298">
        <v>202</v>
      </c>
      <c r="U30" s="278">
        <v>26</v>
      </c>
      <c r="V30" s="298">
        <v>222</v>
      </c>
      <c r="W30" s="278">
        <v>26</v>
      </c>
      <c r="X30" s="213">
        <v>100</v>
      </c>
      <c r="Y30" s="184">
        <v>60</v>
      </c>
      <c r="Z30" s="298">
        <v>26</v>
      </c>
      <c r="AA30" s="272">
        <v>48</v>
      </c>
      <c r="AB30" s="298">
        <v>26</v>
      </c>
      <c r="AC30" s="272">
        <v>42</v>
      </c>
      <c r="AD30" s="303">
        <v>3.581</v>
      </c>
      <c r="AE30" s="272">
        <v>35</v>
      </c>
      <c r="AF30" s="303">
        <v>5.5010000000000003</v>
      </c>
      <c r="AG30" s="272">
        <v>35</v>
      </c>
      <c r="AH30" s="303">
        <v>12.121</v>
      </c>
      <c r="AI30" s="272">
        <v>35</v>
      </c>
      <c r="AP30" s="258">
        <v>36</v>
      </c>
      <c r="AQ30" s="255">
        <v>7</v>
      </c>
      <c r="AR30" s="255">
        <v>9</v>
      </c>
      <c r="AS30" s="255">
        <v>15</v>
      </c>
      <c r="AT30" s="255">
        <v>4.9000000000000004</v>
      </c>
      <c r="AU30" s="255"/>
      <c r="AV30" s="289">
        <v>4.8</v>
      </c>
      <c r="AW30" s="289">
        <v>3.58</v>
      </c>
      <c r="AX30" s="289">
        <v>5.5</v>
      </c>
      <c r="AY30" s="289">
        <v>12.12</v>
      </c>
      <c r="AZ30" s="289">
        <v>24.5</v>
      </c>
      <c r="BA30" s="255">
        <v>24</v>
      </c>
      <c r="BB30" s="255">
        <v>38</v>
      </c>
      <c r="BC30" s="255">
        <v>36</v>
      </c>
      <c r="BD30" s="255">
        <v>36</v>
      </c>
      <c r="BE30" s="255">
        <v>212</v>
      </c>
      <c r="BF30" s="255">
        <v>222</v>
      </c>
      <c r="BG30" s="255">
        <v>242</v>
      </c>
      <c r="BH30" s="255"/>
      <c r="BI30" s="255">
        <v>22</v>
      </c>
      <c r="BJ30" s="255">
        <v>23</v>
      </c>
    </row>
    <row r="31" spans="1:62" ht="16.5" thickBot="1" x14ac:dyDescent="0.3">
      <c r="A31" s="181">
        <v>33</v>
      </c>
      <c r="B31" s="307">
        <v>27</v>
      </c>
      <c r="C31" s="278">
        <v>27</v>
      </c>
      <c r="D31" s="307">
        <v>27</v>
      </c>
      <c r="E31" s="278">
        <v>27</v>
      </c>
      <c r="F31" s="264" t="s">
        <v>143</v>
      </c>
      <c r="G31" s="278">
        <v>34</v>
      </c>
      <c r="H31" s="264" t="s">
        <v>142</v>
      </c>
      <c r="I31" s="278">
        <v>34</v>
      </c>
      <c r="J31" s="264" t="s">
        <v>157</v>
      </c>
      <c r="K31" s="278">
        <v>34</v>
      </c>
      <c r="R31" s="298">
        <v>194</v>
      </c>
      <c r="S31" s="278">
        <v>27</v>
      </c>
      <c r="T31" s="298">
        <v>204</v>
      </c>
      <c r="U31" s="278">
        <v>27</v>
      </c>
      <c r="V31" s="298">
        <v>224</v>
      </c>
      <c r="W31" s="278">
        <v>27</v>
      </c>
      <c r="X31"/>
      <c r="Z31" s="298">
        <v>27</v>
      </c>
      <c r="AA31" s="272">
        <v>51</v>
      </c>
      <c r="AB31" s="298">
        <v>27</v>
      </c>
      <c r="AC31" s="272">
        <v>44</v>
      </c>
      <c r="AD31" s="304">
        <v>4.0010000000000003</v>
      </c>
      <c r="AE31" s="272">
        <v>34</v>
      </c>
      <c r="AF31" s="303">
        <v>5.5309999999999997</v>
      </c>
      <c r="AG31" s="272">
        <v>34</v>
      </c>
      <c r="AH31" s="303">
        <v>12.170999999999999</v>
      </c>
      <c r="AI31" s="272">
        <v>34</v>
      </c>
      <c r="AP31" s="258">
        <v>35</v>
      </c>
      <c r="AQ31" s="255">
        <v>7.1</v>
      </c>
      <c r="AR31" s="255">
        <v>9.1</v>
      </c>
      <c r="AS31" s="255">
        <v>15.15</v>
      </c>
      <c r="AT31" s="255"/>
      <c r="AU31" s="255">
        <v>4.9000000000000004</v>
      </c>
      <c r="AV31" s="289"/>
      <c r="AW31" s="289">
        <v>4</v>
      </c>
      <c r="AX31" s="289">
        <v>5.53</v>
      </c>
      <c r="AY31" s="289">
        <v>12.17</v>
      </c>
      <c r="AZ31" s="289">
        <v>25</v>
      </c>
      <c r="BA31" s="255">
        <v>24.5</v>
      </c>
      <c r="BB31" s="255">
        <v>38.5</v>
      </c>
      <c r="BC31" s="255">
        <v>35</v>
      </c>
      <c r="BD31" s="255">
        <v>35</v>
      </c>
      <c r="BE31" s="255">
        <v>210</v>
      </c>
      <c r="BF31" s="255">
        <v>220</v>
      </c>
      <c r="BG31" s="255">
        <v>240</v>
      </c>
      <c r="BH31" s="255"/>
      <c r="BI31" s="255"/>
      <c r="BJ31" s="255"/>
    </row>
    <row r="32" spans="1:62" ht="16.5" thickBot="1" x14ac:dyDescent="0.3">
      <c r="A32" s="181">
        <v>32</v>
      </c>
      <c r="B32" s="307">
        <v>28</v>
      </c>
      <c r="C32" s="278">
        <v>28</v>
      </c>
      <c r="D32" s="307">
        <v>28</v>
      </c>
      <c r="E32" s="278">
        <v>28</v>
      </c>
      <c r="F32" s="264" t="s">
        <v>144</v>
      </c>
      <c r="G32" s="278">
        <v>33</v>
      </c>
      <c r="H32" s="264" t="s">
        <v>143</v>
      </c>
      <c r="I32" s="278">
        <v>33</v>
      </c>
      <c r="J32" s="264" t="s">
        <v>55</v>
      </c>
      <c r="K32" s="278">
        <v>33</v>
      </c>
      <c r="R32" s="298">
        <v>196</v>
      </c>
      <c r="S32" s="278">
        <v>28</v>
      </c>
      <c r="T32" s="298">
        <v>206</v>
      </c>
      <c r="U32" s="278">
        <v>28</v>
      </c>
      <c r="V32" s="298">
        <v>226</v>
      </c>
      <c r="W32" s="278">
        <v>28</v>
      </c>
      <c r="X32"/>
      <c r="Z32" s="298">
        <v>28</v>
      </c>
      <c r="AA32" s="272">
        <v>54</v>
      </c>
      <c r="AB32" s="298">
        <v>28</v>
      </c>
      <c r="AC32" s="272">
        <v>46</v>
      </c>
      <c r="AD32" s="303">
        <v>4.0209999999999999</v>
      </c>
      <c r="AE32" s="272">
        <v>33</v>
      </c>
      <c r="AF32" s="303">
        <v>5.5609999999999999</v>
      </c>
      <c r="AG32" s="272">
        <v>33</v>
      </c>
      <c r="AH32" s="303">
        <v>12.221</v>
      </c>
      <c r="AI32" s="272">
        <v>33</v>
      </c>
      <c r="AP32" s="258">
        <v>34</v>
      </c>
      <c r="AQ32" s="255">
        <v>7.2</v>
      </c>
      <c r="AR32" s="255">
        <v>9.1999999999999993</v>
      </c>
      <c r="AS32" s="255">
        <v>15.3</v>
      </c>
      <c r="AT32" s="255"/>
      <c r="AU32" s="255"/>
      <c r="AV32" s="339"/>
      <c r="AW32" s="289">
        <v>4.0199999999999996</v>
      </c>
      <c r="AX32" s="289">
        <v>5.56</v>
      </c>
      <c r="AY32" s="289">
        <v>12.22</v>
      </c>
      <c r="AZ32" s="289">
        <v>25.5</v>
      </c>
      <c r="BA32" s="255">
        <v>25</v>
      </c>
      <c r="BB32" s="255">
        <v>39</v>
      </c>
      <c r="BC32" s="255">
        <v>34</v>
      </c>
      <c r="BD32" s="255">
        <v>34</v>
      </c>
      <c r="BE32" s="255">
        <v>208</v>
      </c>
      <c r="BF32" s="255">
        <v>218</v>
      </c>
      <c r="BG32" s="255">
        <v>238</v>
      </c>
      <c r="BH32" s="255">
        <v>18</v>
      </c>
      <c r="BI32" s="255"/>
      <c r="BJ32" s="255">
        <v>22</v>
      </c>
    </row>
    <row r="33" spans="1:62" ht="16.5" thickBot="1" x14ac:dyDescent="0.3">
      <c r="A33" s="181">
        <v>31</v>
      </c>
      <c r="B33" s="307">
        <v>29</v>
      </c>
      <c r="C33" s="278">
        <v>29</v>
      </c>
      <c r="D33" s="307">
        <v>29</v>
      </c>
      <c r="E33" s="278">
        <v>29</v>
      </c>
      <c r="F33" s="264" t="s">
        <v>145</v>
      </c>
      <c r="G33" s="278">
        <v>32</v>
      </c>
      <c r="H33" s="264" t="s">
        <v>144</v>
      </c>
      <c r="I33" s="278">
        <v>32</v>
      </c>
      <c r="J33" s="264" t="s">
        <v>158</v>
      </c>
      <c r="K33" s="278">
        <v>32</v>
      </c>
      <c r="R33" s="298">
        <v>198</v>
      </c>
      <c r="S33" s="278">
        <v>29</v>
      </c>
      <c r="T33" s="298">
        <v>208</v>
      </c>
      <c r="U33" s="278">
        <v>29</v>
      </c>
      <c r="V33" s="298">
        <v>228</v>
      </c>
      <c r="W33" s="278">
        <v>29</v>
      </c>
      <c r="X33"/>
      <c r="Z33" s="298">
        <v>29</v>
      </c>
      <c r="AA33" s="272">
        <v>57</v>
      </c>
      <c r="AB33" s="298">
        <v>29</v>
      </c>
      <c r="AC33" s="272">
        <v>48</v>
      </c>
      <c r="AD33" s="303">
        <v>4.0410000000000004</v>
      </c>
      <c r="AE33" s="272">
        <v>32</v>
      </c>
      <c r="AF33" s="303">
        <v>5.5910000000000002</v>
      </c>
      <c r="AG33" s="272">
        <v>32</v>
      </c>
      <c r="AH33" s="303">
        <v>12.271000000000001</v>
      </c>
      <c r="AI33" s="272">
        <v>32</v>
      </c>
      <c r="AP33" s="258">
        <v>33</v>
      </c>
      <c r="AQ33" s="255">
        <v>7.3</v>
      </c>
      <c r="AR33" s="255">
        <v>9.3000000000000007</v>
      </c>
      <c r="AS33" s="255">
        <v>15.45</v>
      </c>
      <c r="AT33" s="255">
        <v>5</v>
      </c>
      <c r="AU33" s="255"/>
      <c r="AV33" s="289">
        <v>4.9000000000000004</v>
      </c>
      <c r="AW33" s="289">
        <v>4.04</v>
      </c>
      <c r="AX33" s="289">
        <v>5.59</v>
      </c>
      <c r="AY33" s="289">
        <v>12.27</v>
      </c>
      <c r="AZ33" s="289">
        <v>26</v>
      </c>
      <c r="BA33" s="255">
        <v>25.5</v>
      </c>
      <c r="BB33" s="255">
        <v>39.5</v>
      </c>
      <c r="BC33" s="255">
        <v>33</v>
      </c>
      <c r="BD33" s="255">
        <v>33</v>
      </c>
      <c r="BE33" s="255">
        <v>206</v>
      </c>
      <c r="BF33" s="255">
        <v>216</v>
      </c>
      <c r="BG33" s="255">
        <v>236</v>
      </c>
      <c r="BH33" s="255"/>
      <c r="BI33" s="255">
        <v>21</v>
      </c>
      <c r="BJ33" s="255"/>
    </row>
    <row r="34" spans="1:62" ht="16.5" thickBot="1" x14ac:dyDescent="0.3">
      <c r="A34" s="181">
        <v>30</v>
      </c>
      <c r="B34" s="307">
        <v>30</v>
      </c>
      <c r="C34" s="278">
        <v>30</v>
      </c>
      <c r="D34" s="307">
        <v>30</v>
      </c>
      <c r="E34" s="278">
        <v>30</v>
      </c>
      <c r="F34" s="264" t="s">
        <v>146</v>
      </c>
      <c r="G34" s="278">
        <v>31</v>
      </c>
      <c r="H34" s="264" t="s">
        <v>145</v>
      </c>
      <c r="I34" s="278">
        <v>31</v>
      </c>
      <c r="J34" s="264" t="s">
        <v>56</v>
      </c>
      <c r="K34" s="278">
        <v>31</v>
      </c>
      <c r="R34" s="298">
        <v>200</v>
      </c>
      <c r="S34" s="278">
        <v>30</v>
      </c>
      <c r="T34" s="298">
        <v>210</v>
      </c>
      <c r="U34" s="278">
        <v>30</v>
      </c>
      <c r="V34" s="298">
        <v>230</v>
      </c>
      <c r="W34" s="278">
        <v>30</v>
      </c>
      <c r="X34"/>
      <c r="Z34" s="298">
        <v>30</v>
      </c>
      <c r="AA34" s="272">
        <v>60</v>
      </c>
      <c r="AB34" s="298">
        <v>30</v>
      </c>
      <c r="AC34" s="272">
        <v>50</v>
      </c>
      <c r="AD34" s="303">
        <v>4.0609999999999999</v>
      </c>
      <c r="AE34" s="272">
        <v>31</v>
      </c>
      <c r="AF34" s="303">
        <v>6.0209999999999999</v>
      </c>
      <c r="AG34" s="272">
        <v>31</v>
      </c>
      <c r="AH34" s="303">
        <v>12.321</v>
      </c>
      <c r="AI34" s="272">
        <v>31</v>
      </c>
      <c r="AP34" s="258">
        <v>32</v>
      </c>
      <c r="AQ34" s="255">
        <v>7.4</v>
      </c>
      <c r="AR34" s="255">
        <v>9.4</v>
      </c>
      <c r="AS34" s="255">
        <v>16</v>
      </c>
      <c r="AT34" s="255"/>
      <c r="AU34" s="255">
        <v>5</v>
      </c>
      <c r="AV34" s="289"/>
      <c r="AW34" s="289">
        <v>4.0599999999999996</v>
      </c>
      <c r="AX34" s="289">
        <v>6.02</v>
      </c>
      <c r="AY34" s="289">
        <v>12.32</v>
      </c>
      <c r="AZ34" s="289">
        <v>26.5</v>
      </c>
      <c r="BA34" s="255">
        <v>26</v>
      </c>
      <c r="BB34" s="255">
        <v>40</v>
      </c>
      <c r="BC34" s="255">
        <v>32</v>
      </c>
      <c r="BD34" s="255">
        <v>32</v>
      </c>
      <c r="BE34" s="255">
        <v>204</v>
      </c>
      <c r="BF34" s="255">
        <v>214</v>
      </c>
      <c r="BG34" s="255">
        <v>234</v>
      </c>
      <c r="BH34" s="255"/>
      <c r="BI34" s="255"/>
      <c r="BJ34" s="255">
        <v>21</v>
      </c>
    </row>
    <row r="35" spans="1:62" ht="16.5" thickBot="1" x14ac:dyDescent="0.3">
      <c r="A35" s="181">
        <v>29</v>
      </c>
      <c r="B35" s="307">
        <v>31</v>
      </c>
      <c r="C35" s="278">
        <v>31</v>
      </c>
      <c r="D35" s="307">
        <v>31</v>
      </c>
      <c r="E35" s="278">
        <v>31</v>
      </c>
      <c r="F35" s="264" t="s">
        <v>147</v>
      </c>
      <c r="G35" s="278">
        <v>30</v>
      </c>
      <c r="H35" s="264" t="s">
        <v>146</v>
      </c>
      <c r="I35" s="278">
        <v>30</v>
      </c>
      <c r="J35" s="264" t="s">
        <v>159</v>
      </c>
      <c r="K35" s="278">
        <v>30</v>
      </c>
      <c r="R35" s="298">
        <v>202</v>
      </c>
      <c r="S35" s="278">
        <v>31</v>
      </c>
      <c r="T35" s="298">
        <v>212</v>
      </c>
      <c r="U35" s="278">
        <v>31</v>
      </c>
      <c r="V35" s="298">
        <v>232</v>
      </c>
      <c r="W35" s="278">
        <v>31</v>
      </c>
      <c r="X35"/>
      <c r="Z35" s="308">
        <v>100</v>
      </c>
      <c r="AA35" s="288">
        <v>60</v>
      </c>
      <c r="AB35" s="298">
        <v>31</v>
      </c>
      <c r="AC35" s="272">
        <v>52</v>
      </c>
      <c r="AD35" s="303">
        <v>4.0810000000000004</v>
      </c>
      <c r="AE35" s="272">
        <v>30</v>
      </c>
      <c r="AF35" s="303">
        <v>6.0510000000000002</v>
      </c>
      <c r="AG35" s="272">
        <v>30</v>
      </c>
      <c r="AH35" s="303">
        <v>12.371</v>
      </c>
      <c r="AI35" s="272">
        <v>30</v>
      </c>
      <c r="AP35" s="258">
        <v>31</v>
      </c>
      <c r="AQ35" s="255">
        <v>7.5</v>
      </c>
      <c r="AR35" s="255">
        <v>9.5</v>
      </c>
      <c r="AS35" s="255">
        <v>16.149999999999999</v>
      </c>
      <c r="AT35" s="255"/>
      <c r="AU35" s="255"/>
      <c r="AV35" s="289"/>
      <c r="AW35" s="289">
        <v>4.08</v>
      </c>
      <c r="AX35" s="289">
        <v>6.05</v>
      </c>
      <c r="AY35" s="289">
        <v>12.37</v>
      </c>
      <c r="AZ35" s="289">
        <v>27</v>
      </c>
      <c r="BA35" s="255">
        <v>26.5</v>
      </c>
      <c r="BB35" s="255">
        <v>40.5</v>
      </c>
      <c r="BC35" s="255">
        <v>31</v>
      </c>
      <c r="BD35" s="255">
        <v>31</v>
      </c>
      <c r="BE35" s="255">
        <v>202</v>
      </c>
      <c r="BF35" s="255">
        <v>212</v>
      </c>
      <c r="BG35" s="255">
        <v>232</v>
      </c>
      <c r="BH35" s="255">
        <v>17</v>
      </c>
      <c r="BI35" s="255"/>
      <c r="BJ35" s="255"/>
    </row>
    <row r="36" spans="1:62" ht="16.5" thickBot="1" x14ac:dyDescent="0.3">
      <c r="A36" s="181">
        <v>28</v>
      </c>
      <c r="B36" s="307">
        <v>32</v>
      </c>
      <c r="C36" s="278">
        <v>32</v>
      </c>
      <c r="D36" s="307">
        <v>32</v>
      </c>
      <c r="E36" s="278">
        <v>32</v>
      </c>
      <c r="F36" s="264" t="s">
        <v>148</v>
      </c>
      <c r="G36" s="278">
        <v>29</v>
      </c>
      <c r="H36" s="264" t="s">
        <v>147</v>
      </c>
      <c r="I36" s="278">
        <v>29</v>
      </c>
      <c r="J36" s="264" t="s">
        <v>57</v>
      </c>
      <c r="K36" s="278">
        <v>29</v>
      </c>
      <c r="R36" s="298">
        <v>204</v>
      </c>
      <c r="S36" s="278">
        <v>32</v>
      </c>
      <c r="T36" s="298">
        <v>214</v>
      </c>
      <c r="U36" s="278">
        <v>32</v>
      </c>
      <c r="V36" s="298">
        <v>234</v>
      </c>
      <c r="W36" s="278">
        <v>32</v>
      </c>
      <c r="X36"/>
      <c r="AB36" s="298">
        <v>32</v>
      </c>
      <c r="AC36" s="272">
        <v>54</v>
      </c>
      <c r="AD36" s="303">
        <v>4.101</v>
      </c>
      <c r="AE36" s="272">
        <v>29</v>
      </c>
      <c r="AF36" s="303">
        <v>6.0810000000000004</v>
      </c>
      <c r="AG36" s="272">
        <v>29</v>
      </c>
      <c r="AH36" s="303">
        <v>12.420999999999999</v>
      </c>
      <c r="AI36" s="272">
        <v>29</v>
      </c>
      <c r="AP36" s="258">
        <v>30</v>
      </c>
      <c r="AQ36" s="255">
        <v>8</v>
      </c>
      <c r="AR36" s="255">
        <v>10</v>
      </c>
      <c r="AS36" s="255">
        <v>16.3</v>
      </c>
      <c r="AT36" s="255"/>
      <c r="AU36" s="255"/>
      <c r="AV36" s="289"/>
      <c r="AW36" s="289">
        <v>4.0999999999999996</v>
      </c>
      <c r="AX36" s="289">
        <v>6.08</v>
      </c>
      <c r="AY36" s="289">
        <v>12.42</v>
      </c>
      <c r="AZ36" s="289">
        <v>27.5</v>
      </c>
      <c r="BA36" s="255">
        <v>27</v>
      </c>
      <c r="BB36" s="255">
        <v>41</v>
      </c>
      <c r="BC36" s="255">
        <v>30</v>
      </c>
      <c r="BD36" s="255">
        <v>30</v>
      </c>
      <c r="BE36" s="255">
        <v>200</v>
      </c>
      <c r="BF36" s="255">
        <v>210</v>
      </c>
      <c r="BG36" s="255">
        <v>230</v>
      </c>
      <c r="BH36" s="255"/>
      <c r="BI36" s="255">
        <v>20</v>
      </c>
      <c r="BJ36" s="255">
        <v>20</v>
      </c>
    </row>
    <row r="37" spans="1:62" ht="16.5" thickBot="1" x14ac:dyDescent="0.3">
      <c r="A37" s="181">
        <v>27</v>
      </c>
      <c r="B37" s="307">
        <v>33</v>
      </c>
      <c r="C37" s="278">
        <v>33</v>
      </c>
      <c r="D37" s="307">
        <v>33</v>
      </c>
      <c r="E37" s="278">
        <v>33</v>
      </c>
      <c r="F37" s="264" t="s">
        <v>48</v>
      </c>
      <c r="G37" s="278">
        <v>28</v>
      </c>
      <c r="H37" s="264" t="s">
        <v>148</v>
      </c>
      <c r="I37" s="278">
        <v>28</v>
      </c>
      <c r="J37" s="264" t="s">
        <v>160</v>
      </c>
      <c r="K37" s="278">
        <v>28</v>
      </c>
      <c r="R37" s="298">
        <v>206</v>
      </c>
      <c r="S37" s="278">
        <v>33</v>
      </c>
      <c r="T37" s="298">
        <v>216</v>
      </c>
      <c r="U37" s="278">
        <v>33</v>
      </c>
      <c r="V37" s="298">
        <v>236</v>
      </c>
      <c r="W37" s="278">
        <v>33</v>
      </c>
      <c r="X37"/>
      <c r="AB37" s="298">
        <v>33</v>
      </c>
      <c r="AC37" s="272">
        <v>56</v>
      </c>
      <c r="AD37" s="303">
        <v>4.1210000000000004</v>
      </c>
      <c r="AE37" s="272">
        <v>28</v>
      </c>
      <c r="AF37" s="303">
        <v>6.1109999999999998</v>
      </c>
      <c r="AG37" s="272">
        <v>28</v>
      </c>
      <c r="AH37" s="303">
        <v>12.471</v>
      </c>
      <c r="AI37" s="272">
        <v>28</v>
      </c>
      <c r="AP37" s="258">
        <v>29</v>
      </c>
      <c r="AQ37" s="255">
        <v>8.1</v>
      </c>
      <c r="AR37" s="255">
        <v>10.1</v>
      </c>
      <c r="AS37" s="255">
        <v>16.45</v>
      </c>
      <c r="AT37" s="255">
        <v>5.0999999999999996</v>
      </c>
      <c r="AU37" s="255"/>
      <c r="AV37" s="289">
        <v>5</v>
      </c>
      <c r="AW37" s="289">
        <v>4.12</v>
      </c>
      <c r="AX37" s="289">
        <v>6.11</v>
      </c>
      <c r="AY37" s="289">
        <v>12.47</v>
      </c>
      <c r="AZ37" s="289">
        <v>28</v>
      </c>
      <c r="BA37" s="255">
        <v>27.5</v>
      </c>
      <c r="BB37" s="255">
        <v>41.5</v>
      </c>
      <c r="BC37" s="255">
        <v>29</v>
      </c>
      <c r="BD37" s="255">
        <v>29</v>
      </c>
      <c r="BE37" s="255">
        <v>198</v>
      </c>
      <c r="BF37" s="255">
        <v>208</v>
      </c>
      <c r="BG37" s="255">
        <v>228</v>
      </c>
      <c r="BH37" s="255"/>
      <c r="BI37" s="255"/>
      <c r="BJ37" s="255"/>
    </row>
    <row r="38" spans="1:62" ht="16.5" thickBot="1" x14ac:dyDescent="0.3">
      <c r="A38" s="181">
        <v>26</v>
      </c>
      <c r="B38" s="307">
        <v>34</v>
      </c>
      <c r="C38" s="278">
        <v>34</v>
      </c>
      <c r="D38" s="307">
        <v>34</v>
      </c>
      <c r="E38" s="278">
        <v>34</v>
      </c>
      <c r="F38" s="264" t="s">
        <v>149</v>
      </c>
      <c r="G38" s="278">
        <v>27</v>
      </c>
      <c r="H38" s="264" t="s">
        <v>48</v>
      </c>
      <c r="I38" s="278">
        <v>27</v>
      </c>
      <c r="J38" s="264" t="s">
        <v>58</v>
      </c>
      <c r="K38" s="278">
        <v>27</v>
      </c>
      <c r="R38" s="298">
        <v>208</v>
      </c>
      <c r="S38" s="278">
        <v>34</v>
      </c>
      <c r="T38" s="298">
        <v>218</v>
      </c>
      <c r="U38" s="278">
        <v>34</v>
      </c>
      <c r="V38" s="298">
        <v>238</v>
      </c>
      <c r="W38" s="278">
        <v>34</v>
      </c>
      <c r="X38"/>
      <c r="AB38" s="298">
        <v>34</v>
      </c>
      <c r="AC38" s="272">
        <v>58</v>
      </c>
      <c r="AD38" s="303">
        <v>4.141</v>
      </c>
      <c r="AE38" s="272">
        <v>27</v>
      </c>
      <c r="AF38" s="303">
        <v>6.141</v>
      </c>
      <c r="AG38" s="272">
        <v>27</v>
      </c>
      <c r="AH38" s="303">
        <v>12.521000000000001</v>
      </c>
      <c r="AI38" s="272">
        <v>27</v>
      </c>
      <c r="AP38" s="258">
        <v>28</v>
      </c>
      <c r="AQ38" s="255">
        <v>8.1999999999999993</v>
      </c>
      <c r="AR38" s="255">
        <v>10.199999999999999</v>
      </c>
      <c r="AS38" s="255">
        <v>17</v>
      </c>
      <c r="AT38" s="255"/>
      <c r="AU38" s="255">
        <v>5.0999999999999996</v>
      </c>
      <c r="AV38" s="289"/>
      <c r="AW38" s="289">
        <v>4.1399999999999997</v>
      </c>
      <c r="AX38" s="289">
        <v>6.14</v>
      </c>
      <c r="AY38" s="289">
        <v>12.52</v>
      </c>
      <c r="AZ38" s="289">
        <v>28.5</v>
      </c>
      <c r="BA38" s="255">
        <v>28</v>
      </c>
      <c r="BB38" s="255">
        <v>42</v>
      </c>
      <c r="BC38" s="255">
        <v>28</v>
      </c>
      <c r="BD38" s="255">
        <v>28</v>
      </c>
      <c r="BE38" s="255">
        <v>196</v>
      </c>
      <c r="BF38" s="255">
        <v>206</v>
      </c>
      <c r="BG38" s="255">
        <v>226</v>
      </c>
      <c r="BH38" s="255">
        <v>16</v>
      </c>
      <c r="BI38" s="255">
        <v>19</v>
      </c>
      <c r="BJ38" s="255">
        <v>19</v>
      </c>
    </row>
    <row r="39" spans="1:62" ht="16.5" thickBot="1" x14ac:dyDescent="0.3">
      <c r="A39" s="181">
        <v>25</v>
      </c>
      <c r="B39" s="307">
        <v>35</v>
      </c>
      <c r="C39" s="278">
        <v>35</v>
      </c>
      <c r="D39" s="307">
        <v>35</v>
      </c>
      <c r="E39" s="278">
        <v>35</v>
      </c>
      <c r="F39" s="264" t="s">
        <v>49</v>
      </c>
      <c r="G39" s="278">
        <v>26</v>
      </c>
      <c r="H39" s="264" t="s">
        <v>149</v>
      </c>
      <c r="I39" s="278">
        <v>26</v>
      </c>
      <c r="J39" s="264" t="s">
        <v>162</v>
      </c>
      <c r="K39" s="278">
        <v>26</v>
      </c>
      <c r="R39" s="298">
        <v>210</v>
      </c>
      <c r="S39" s="278">
        <v>35</v>
      </c>
      <c r="T39" s="298">
        <v>220</v>
      </c>
      <c r="U39" s="278">
        <v>35</v>
      </c>
      <c r="V39" s="298">
        <v>240</v>
      </c>
      <c r="W39" s="278">
        <v>35</v>
      </c>
      <c r="X39"/>
      <c r="AB39" s="298">
        <v>35</v>
      </c>
      <c r="AC39" s="272">
        <v>60</v>
      </c>
      <c r="AD39" s="303">
        <v>4.1609999999999996</v>
      </c>
      <c r="AE39" s="272">
        <v>26</v>
      </c>
      <c r="AF39" s="303">
        <v>6.1710000000000003</v>
      </c>
      <c r="AG39" s="272">
        <v>26</v>
      </c>
      <c r="AH39" s="303">
        <v>12.571</v>
      </c>
      <c r="AI39" s="272">
        <v>26</v>
      </c>
      <c r="AP39" s="258">
        <v>27</v>
      </c>
      <c r="AQ39" s="255">
        <v>8.3000000000000007</v>
      </c>
      <c r="AR39" s="255">
        <v>10.3</v>
      </c>
      <c r="AS39" s="255">
        <v>17.149999999999999</v>
      </c>
      <c r="AT39" s="255"/>
      <c r="AU39" s="255"/>
      <c r="AV39" s="289"/>
      <c r="AW39" s="289">
        <v>4.16</v>
      </c>
      <c r="AX39" s="289">
        <v>6.17</v>
      </c>
      <c r="AY39" s="289">
        <v>12.57</v>
      </c>
      <c r="AZ39" s="289">
        <v>29</v>
      </c>
      <c r="BA39" s="255">
        <v>28.5</v>
      </c>
      <c r="BB39" s="255">
        <v>42.5</v>
      </c>
      <c r="BC39" s="255">
        <v>27</v>
      </c>
      <c r="BD39" s="255">
        <v>27</v>
      </c>
      <c r="BE39" s="255">
        <v>194</v>
      </c>
      <c r="BF39" s="255">
        <v>204</v>
      </c>
      <c r="BG39" s="255">
        <v>224</v>
      </c>
      <c r="BH39" s="255"/>
      <c r="BI39" s="255"/>
      <c r="BJ39" s="255"/>
    </row>
    <row r="40" spans="1:62" ht="16.5" thickBot="1" x14ac:dyDescent="0.3">
      <c r="A40" s="181">
        <v>24</v>
      </c>
      <c r="B40" s="307">
        <v>36</v>
      </c>
      <c r="C40" s="278">
        <v>36</v>
      </c>
      <c r="D40" s="307">
        <v>36</v>
      </c>
      <c r="E40" s="278">
        <v>36</v>
      </c>
      <c r="F40" s="264" t="s">
        <v>150</v>
      </c>
      <c r="G40" s="278">
        <v>25</v>
      </c>
      <c r="H40" s="264" t="s">
        <v>49</v>
      </c>
      <c r="I40" s="278">
        <v>25</v>
      </c>
      <c r="J40" s="264" t="s">
        <v>59</v>
      </c>
      <c r="K40" s="278">
        <v>25</v>
      </c>
      <c r="R40" s="298">
        <v>212</v>
      </c>
      <c r="S40" s="278">
        <v>36</v>
      </c>
      <c r="T40" s="298">
        <v>222</v>
      </c>
      <c r="U40" s="278">
        <v>36</v>
      </c>
      <c r="V40" s="298">
        <v>242</v>
      </c>
      <c r="W40" s="278">
        <v>36</v>
      </c>
      <c r="X40"/>
      <c r="AB40" s="308">
        <v>100</v>
      </c>
      <c r="AC40" s="288">
        <v>60</v>
      </c>
      <c r="AD40" s="303">
        <v>4.181</v>
      </c>
      <c r="AE40" s="272">
        <v>25</v>
      </c>
      <c r="AF40" s="303">
        <v>6.2009999999999996</v>
      </c>
      <c r="AG40" s="272">
        <v>25</v>
      </c>
      <c r="AH40" s="303">
        <v>13.021000000000001</v>
      </c>
      <c r="AI40" s="272">
        <v>25</v>
      </c>
      <c r="AP40" s="258">
        <v>26</v>
      </c>
      <c r="AQ40" s="255">
        <v>8.4</v>
      </c>
      <c r="AR40" s="255">
        <v>10.4</v>
      </c>
      <c r="AS40" s="255">
        <v>17.3</v>
      </c>
      <c r="AT40" s="255"/>
      <c r="AU40" s="255"/>
      <c r="AV40" s="289"/>
      <c r="AW40" s="289">
        <v>4.18</v>
      </c>
      <c r="AX40" s="289">
        <v>6.2</v>
      </c>
      <c r="AY40" s="289">
        <v>13.02</v>
      </c>
      <c r="AZ40" s="289">
        <v>29.5</v>
      </c>
      <c r="BA40" s="255">
        <v>29</v>
      </c>
      <c r="BB40" s="255">
        <v>43</v>
      </c>
      <c r="BC40" s="255">
        <v>26</v>
      </c>
      <c r="BD40" s="255">
        <v>26</v>
      </c>
      <c r="BE40" s="255">
        <v>192</v>
      </c>
      <c r="BF40" s="255">
        <v>202</v>
      </c>
      <c r="BG40" s="255">
        <v>222</v>
      </c>
      <c r="BH40" s="255"/>
      <c r="BI40" s="255">
        <v>18</v>
      </c>
      <c r="BJ40" s="255">
        <v>18</v>
      </c>
    </row>
    <row r="41" spans="1:62" ht="16.5" thickBot="1" x14ac:dyDescent="0.3">
      <c r="A41" s="181">
        <v>23</v>
      </c>
      <c r="B41" s="307">
        <v>37</v>
      </c>
      <c r="C41" s="278">
        <v>37</v>
      </c>
      <c r="D41" s="307">
        <v>37</v>
      </c>
      <c r="E41" s="278">
        <v>37</v>
      </c>
      <c r="F41" s="264" t="s">
        <v>151</v>
      </c>
      <c r="G41" s="278">
        <v>24</v>
      </c>
      <c r="H41" s="264" t="s">
        <v>150</v>
      </c>
      <c r="I41" s="278">
        <v>24</v>
      </c>
      <c r="J41" s="264" t="s">
        <v>163</v>
      </c>
      <c r="K41" s="278">
        <v>24</v>
      </c>
      <c r="R41" s="298">
        <v>214</v>
      </c>
      <c r="S41" s="278">
        <v>37</v>
      </c>
      <c r="T41" s="298">
        <v>224</v>
      </c>
      <c r="U41" s="278">
        <v>37</v>
      </c>
      <c r="V41" s="298">
        <v>244</v>
      </c>
      <c r="W41" s="278">
        <v>37</v>
      </c>
      <c r="X41"/>
      <c r="AD41" s="303">
        <v>4.2009999999999996</v>
      </c>
      <c r="AE41" s="272">
        <v>24</v>
      </c>
      <c r="AF41" s="303">
        <v>6.2309999999999999</v>
      </c>
      <c r="AG41" s="272">
        <v>24</v>
      </c>
      <c r="AH41" s="303">
        <v>13.071</v>
      </c>
      <c r="AI41" s="272">
        <v>24</v>
      </c>
      <c r="AP41" s="258">
        <v>25</v>
      </c>
      <c r="AQ41" s="255">
        <v>8.5</v>
      </c>
      <c r="AR41" s="255">
        <v>10.5</v>
      </c>
      <c r="AS41" s="255">
        <v>17.45</v>
      </c>
      <c r="AT41" s="255">
        <v>5.2</v>
      </c>
      <c r="AU41" s="255"/>
      <c r="AV41" s="289">
        <v>5.0999999999999996</v>
      </c>
      <c r="AW41" s="289">
        <v>4.2</v>
      </c>
      <c r="AX41" s="289">
        <v>6.23</v>
      </c>
      <c r="AY41" s="289">
        <v>13.07</v>
      </c>
      <c r="AZ41" s="289">
        <v>30</v>
      </c>
      <c r="BA41" s="255">
        <v>29.5</v>
      </c>
      <c r="BB41" s="255">
        <v>43.5</v>
      </c>
      <c r="BC41" s="255">
        <v>25</v>
      </c>
      <c r="BD41" s="255">
        <v>25</v>
      </c>
      <c r="BE41" s="255">
        <v>190</v>
      </c>
      <c r="BF41" s="255">
        <v>200</v>
      </c>
      <c r="BG41" s="255">
        <v>220</v>
      </c>
      <c r="BH41" s="255">
        <v>15</v>
      </c>
      <c r="BI41" s="255"/>
      <c r="BJ41" s="255"/>
    </row>
    <row r="42" spans="1:62" ht="16.5" thickBot="1" x14ac:dyDescent="0.3">
      <c r="A42" s="181">
        <v>22</v>
      </c>
      <c r="B42" s="307">
        <v>38</v>
      </c>
      <c r="C42" s="278">
        <v>38</v>
      </c>
      <c r="D42" s="307">
        <v>38</v>
      </c>
      <c r="E42" s="278">
        <v>38</v>
      </c>
      <c r="F42" s="264" t="s">
        <v>152</v>
      </c>
      <c r="G42" s="278">
        <v>23</v>
      </c>
      <c r="H42" s="264" t="s">
        <v>151</v>
      </c>
      <c r="I42" s="278">
        <v>23</v>
      </c>
      <c r="J42" s="264" t="s">
        <v>60</v>
      </c>
      <c r="K42" s="278">
        <v>23</v>
      </c>
      <c r="R42" s="298">
        <v>216</v>
      </c>
      <c r="S42" s="278">
        <v>38</v>
      </c>
      <c r="T42" s="298">
        <v>226</v>
      </c>
      <c r="U42" s="278">
        <v>38</v>
      </c>
      <c r="V42" s="298">
        <v>246</v>
      </c>
      <c r="W42" s="278">
        <v>38</v>
      </c>
      <c r="X42"/>
      <c r="AD42" s="303">
        <v>4.2210000000000001</v>
      </c>
      <c r="AE42" s="272">
        <v>23</v>
      </c>
      <c r="AF42" s="303">
        <v>6.2610000000000001</v>
      </c>
      <c r="AG42" s="272">
        <v>23</v>
      </c>
      <c r="AH42" s="303">
        <v>13.121</v>
      </c>
      <c r="AI42" s="272">
        <v>23</v>
      </c>
      <c r="AP42" s="258">
        <v>24</v>
      </c>
      <c r="AQ42" s="255">
        <v>9</v>
      </c>
      <c r="AR42" s="255">
        <v>11</v>
      </c>
      <c r="AS42" s="255">
        <v>18</v>
      </c>
      <c r="AT42" s="255"/>
      <c r="AU42" s="255">
        <v>5.2</v>
      </c>
      <c r="AV42" s="289"/>
      <c r="AW42" s="289">
        <v>4.22</v>
      </c>
      <c r="AX42" s="289">
        <v>6.26</v>
      </c>
      <c r="AY42" s="289">
        <v>13.12</v>
      </c>
      <c r="AZ42" s="289">
        <v>30.5</v>
      </c>
      <c r="BA42" s="255">
        <v>30</v>
      </c>
      <c r="BB42" s="255">
        <v>44</v>
      </c>
      <c r="BC42" s="255">
        <v>24</v>
      </c>
      <c r="BD42" s="255">
        <v>24</v>
      </c>
      <c r="BE42" s="255">
        <v>188</v>
      </c>
      <c r="BF42" s="255">
        <v>198</v>
      </c>
      <c r="BG42" s="255">
        <v>218</v>
      </c>
      <c r="BH42" s="255"/>
      <c r="BI42" s="255">
        <v>17</v>
      </c>
      <c r="BJ42" s="255">
        <v>17</v>
      </c>
    </row>
    <row r="43" spans="1:62" ht="16.5" thickBot="1" x14ac:dyDescent="0.3">
      <c r="A43" s="181">
        <v>21</v>
      </c>
      <c r="B43" s="307">
        <v>39</v>
      </c>
      <c r="C43" s="278">
        <v>39</v>
      </c>
      <c r="D43" s="307">
        <v>39</v>
      </c>
      <c r="E43" s="278">
        <v>39</v>
      </c>
      <c r="F43" s="264" t="s">
        <v>153</v>
      </c>
      <c r="G43" s="278">
        <v>22</v>
      </c>
      <c r="H43" s="264" t="s">
        <v>152</v>
      </c>
      <c r="I43" s="278">
        <v>22</v>
      </c>
      <c r="J43" s="264" t="s">
        <v>164</v>
      </c>
      <c r="K43" s="278">
        <v>22</v>
      </c>
      <c r="R43" s="298">
        <v>218</v>
      </c>
      <c r="S43" s="278">
        <v>39</v>
      </c>
      <c r="T43" s="298">
        <v>228</v>
      </c>
      <c r="U43" s="278">
        <v>39</v>
      </c>
      <c r="V43" s="298">
        <v>248</v>
      </c>
      <c r="W43" s="278">
        <v>39</v>
      </c>
      <c r="X43"/>
      <c r="AD43" s="303">
        <v>4.2409999999999997</v>
      </c>
      <c r="AE43" s="272">
        <v>22</v>
      </c>
      <c r="AF43" s="303">
        <v>6.2910000000000004</v>
      </c>
      <c r="AG43" s="272">
        <v>22</v>
      </c>
      <c r="AH43" s="303">
        <v>13.170999999999999</v>
      </c>
      <c r="AI43" s="272">
        <v>22</v>
      </c>
      <c r="AP43" s="258">
        <v>23</v>
      </c>
      <c r="AQ43" s="255">
        <v>9.1</v>
      </c>
      <c r="AR43" s="255">
        <v>11.1</v>
      </c>
      <c r="AS43" s="255">
        <v>18.149999999999999</v>
      </c>
      <c r="AT43" s="255"/>
      <c r="AU43" s="255"/>
      <c r="AV43" s="289"/>
      <c r="AW43" s="289">
        <v>4.24</v>
      </c>
      <c r="AX43" s="289">
        <v>6.29</v>
      </c>
      <c r="AY43" s="289">
        <v>13.17</v>
      </c>
      <c r="AZ43" s="289">
        <v>31</v>
      </c>
      <c r="BA43" s="255">
        <v>30.5</v>
      </c>
      <c r="BB43" s="255">
        <v>44.5</v>
      </c>
      <c r="BC43" s="255">
        <v>23</v>
      </c>
      <c r="BD43" s="255">
        <v>23</v>
      </c>
      <c r="BE43" s="255">
        <v>186</v>
      </c>
      <c r="BF43" s="255">
        <v>196</v>
      </c>
      <c r="BG43" s="255">
        <v>216</v>
      </c>
      <c r="BH43" s="255">
        <v>14</v>
      </c>
      <c r="BI43" s="255"/>
      <c r="BJ43" s="255"/>
    </row>
    <row r="44" spans="1:62" ht="16.5" thickBot="1" x14ac:dyDescent="0.3">
      <c r="A44" s="181">
        <v>20</v>
      </c>
      <c r="B44" s="307">
        <v>40</v>
      </c>
      <c r="C44" s="278">
        <v>40</v>
      </c>
      <c r="D44" s="307">
        <v>40</v>
      </c>
      <c r="E44" s="278">
        <v>40</v>
      </c>
      <c r="F44" s="264" t="s">
        <v>87</v>
      </c>
      <c r="G44" s="278">
        <v>21</v>
      </c>
      <c r="H44" s="264" t="s">
        <v>153</v>
      </c>
      <c r="I44" s="278">
        <v>21</v>
      </c>
      <c r="J44" s="264" t="s">
        <v>61</v>
      </c>
      <c r="K44" s="278">
        <v>21</v>
      </c>
      <c r="R44" s="298">
        <v>220</v>
      </c>
      <c r="S44" s="278">
        <v>40</v>
      </c>
      <c r="T44" s="298">
        <v>230</v>
      </c>
      <c r="U44" s="278">
        <v>40</v>
      </c>
      <c r="V44" s="298">
        <v>250</v>
      </c>
      <c r="W44" s="278">
        <v>40</v>
      </c>
      <c r="X44"/>
      <c r="AD44" s="303">
        <v>4.2610000000000001</v>
      </c>
      <c r="AE44" s="272">
        <v>21</v>
      </c>
      <c r="AF44" s="303">
        <v>6.3209999999999997</v>
      </c>
      <c r="AG44" s="272">
        <v>21</v>
      </c>
      <c r="AH44" s="303">
        <v>13.221</v>
      </c>
      <c r="AI44" s="272">
        <v>21</v>
      </c>
      <c r="AP44" s="258">
        <v>22</v>
      </c>
      <c r="AQ44" s="255">
        <v>9.1999999999999993</v>
      </c>
      <c r="AR44" s="255">
        <v>11.2</v>
      </c>
      <c r="AS44" s="255">
        <v>18.3</v>
      </c>
      <c r="AT44" s="255"/>
      <c r="AU44" s="255"/>
      <c r="AV44" s="289"/>
      <c r="AW44" s="289">
        <v>4.26</v>
      </c>
      <c r="AX44" s="289">
        <v>6.32</v>
      </c>
      <c r="AY44" s="289">
        <v>13.22</v>
      </c>
      <c r="AZ44" s="289">
        <v>31.5</v>
      </c>
      <c r="BA44" s="255">
        <v>31</v>
      </c>
      <c r="BB44" s="255">
        <v>45</v>
      </c>
      <c r="BC44" s="255">
        <v>22</v>
      </c>
      <c r="BD44" s="255">
        <v>22</v>
      </c>
      <c r="BE44" s="255">
        <v>184</v>
      </c>
      <c r="BF44" s="255">
        <v>194</v>
      </c>
      <c r="BG44" s="255">
        <v>213</v>
      </c>
      <c r="BH44" s="255"/>
      <c r="BI44" s="255">
        <v>16</v>
      </c>
      <c r="BJ44" s="255">
        <v>16</v>
      </c>
    </row>
    <row r="45" spans="1:62" ht="16.5" thickBot="1" x14ac:dyDescent="0.3">
      <c r="A45" s="181">
        <v>19</v>
      </c>
      <c r="B45" s="307">
        <v>41</v>
      </c>
      <c r="C45" s="278">
        <v>42</v>
      </c>
      <c r="D45" s="307">
        <v>41</v>
      </c>
      <c r="E45" s="278">
        <v>42</v>
      </c>
      <c r="F45" s="264" t="s">
        <v>154</v>
      </c>
      <c r="G45" s="278">
        <v>20</v>
      </c>
      <c r="H45" s="264" t="s">
        <v>87</v>
      </c>
      <c r="I45" s="278">
        <v>20</v>
      </c>
      <c r="J45" s="264" t="s">
        <v>62</v>
      </c>
      <c r="K45" s="278">
        <v>20</v>
      </c>
      <c r="R45" s="298">
        <v>222</v>
      </c>
      <c r="S45" s="278">
        <v>41</v>
      </c>
      <c r="T45" s="298">
        <v>232</v>
      </c>
      <c r="U45" s="278">
        <v>41</v>
      </c>
      <c r="V45" s="298">
        <v>252</v>
      </c>
      <c r="W45" s="278">
        <v>41</v>
      </c>
      <c r="X45"/>
      <c r="AD45" s="303">
        <v>4.2809999999999997</v>
      </c>
      <c r="AE45" s="272">
        <v>20</v>
      </c>
      <c r="AF45" s="303">
        <v>6.351</v>
      </c>
      <c r="AG45" s="272">
        <v>20</v>
      </c>
      <c r="AH45" s="303">
        <v>13.271000000000001</v>
      </c>
      <c r="AI45" s="272">
        <v>20</v>
      </c>
      <c r="AP45" s="258">
        <v>21</v>
      </c>
      <c r="AQ45" s="255">
        <v>9.3000000000000007</v>
      </c>
      <c r="AR45" s="255">
        <v>11.3</v>
      </c>
      <c r="AS45" s="255">
        <v>18.45</v>
      </c>
      <c r="AT45" s="255">
        <v>5.3</v>
      </c>
      <c r="AU45" s="255"/>
      <c r="AV45" s="289">
        <v>5.2</v>
      </c>
      <c r="AW45" s="289">
        <v>4.28</v>
      </c>
      <c r="AX45" s="289">
        <v>6.35</v>
      </c>
      <c r="AY45" s="289">
        <v>13.27</v>
      </c>
      <c r="AZ45" s="289">
        <v>32</v>
      </c>
      <c r="BA45" s="255">
        <v>31.5</v>
      </c>
      <c r="BB45" s="255">
        <v>46</v>
      </c>
      <c r="BC45" s="255">
        <v>21</v>
      </c>
      <c r="BD45" s="255">
        <v>21</v>
      </c>
      <c r="BE45" s="255">
        <v>182</v>
      </c>
      <c r="BF45" s="255">
        <v>192</v>
      </c>
      <c r="BG45" s="255">
        <v>210</v>
      </c>
      <c r="BH45" s="255">
        <v>13</v>
      </c>
      <c r="BI45" s="255"/>
      <c r="BJ45" s="255"/>
    </row>
    <row r="46" spans="1:62" ht="16.5" thickBot="1" x14ac:dyDescent="0.3">
      <c r="A46" s="181">
        <v>18</v>
      </c>
      <c r="B46" s="307">
        <v>42</v>
      </c>
      <c r="C46" s="278">
        <v>44</v>
      </c>
      <c r="D46" s="307">
        <v>42</v>
      </c>
      <c r="E46" s="278">
        <v>44</v>
      </c>
      <c r="F46" s="264" t="s">
        <v>52</v>
      </c>
      <c r="G46" s="278">
        <v>19</v>
      </c>
      <c r="H46" s="264" t="s">
        <v>154</v>
      </c>
      <c r="I46" s="278">
        <v>19</v>
      </c>
      <c r="J46" s="264" t="s">
        <v>63</v>
      </c>
      <c r="K46" s="278">
        <v>19</v>
      </c>
      <c r="R46" s="298">
        <v>224</v>
      </c>
      <c r="S46" s="278">
        <v>42</v>
      </c>
      <c r="T46" s="298">
        <v>234</v>
      </c>
      <c r="U46" s="278">
        <v>42</v>
      </c>
      <c r="V46" s="298">
        <v>254</v>
      </c>
      <c r="W46" s="278">
        <v>42</v>
      </c>
      <c r="X46"/>
      <c r="AD46" s="303">
        <v>4.3010000000000002</v>
      </c>
      <c r="AE46" s="272">
        <v>19</v>
      </c>
      <c r="AF46" s="303">
        <v>6.3810000000000002</v>
      </c>
      <c r="AG46" s="272">
        <v>19</v>
      </c>
      <c r="AH46" s="303">
        <v>13.321</v>
      </c>
      <c r="AI46" s="272">
        <v>19</v>
      </c>
      <c r="AP46" s="258">
        <v>20</v>
      </c>
      <c r="AQ46" s="255">
        <v>9.4</v>
      </c>
      <c r="AR46" s="255">
        <v>11.4</v>
      </c>
      <c r="AS46" s="255">
        <v>19</v>
      </c>
      <c r="AT46" s="255"/>
      <c r="AU46" s="255">
        <v>5.3</v>
      </c>
      <c r="AV46" s="289"/>
      <c r="AW46" s="289">
        <v>4.3</v>
      </c>
      <c r="AX46" s="289">
        <v>6.38</v>
      </c>
      <c r="AY46" s="289">
        <v>13.32</v>
      </c>
      <c r="AZ46" s="289">
        <v>32.5</v>
      </c>
      <c r="BA46" s="255">
        <v>32</v>
      </c>
      <c r="BB46" s="255">
        <v>47</v>
      </c>
      <c r="BC46" s="255">
        <v>20</v>
      </c>
      <c r="BD46" s="255">
        <v>20</v>
      </c>
      <c r="BE46" s="255">
        <v>180</v>
      </c>
      <c r="BF46" s="255">
        <v>190</v>
      </c>
      <c r="BG46" s="255">
        <v>207</v>
      </c>
      <c r="BH46" s="255"/>
      <c r="BI46" s="255">
        <v>15</v>
      </c>
      <c r="BJ46" s="255">
        <v>15</v>
      </c>
    </row>
    <row r="47" spans="1:62" ht="16.5" thickBot="1" x14ac:dyDescent="0.3">
      <c r="A47" s="181">
        <v>17</v>
      </c>
      <c r="B47" s="307">
        <v>43</v>
      </c>
      <c r="C47" s="278">
        <v>46</v>
      </c>
      <c r="D47" s="307">
        <v>43</v>
      </c>
      <c r="E47" s="278">
        <v>46</v>
      </c>
      <c r="F47" s="264" t="s">
        <v>155</v>
      </c>
      <c r="G47" s="278">
        <v>18</v>
      </c>
      <c r="H47" s="264" t="s">
        <v>52</v>
      </c>
      <c r="I47" s="278">
        <v>18</v>
      </c>
      <c r="J47" s="264" t="s">
        <v>64</v>
      </c>
      <c r="K47" s="278">
        <v>18</v>
      </c>
      <c r="R47" s="298">
        <v>226</v>
      </c>
      <c r="S47" s="278">
        <v>43</v>
      </c>
      <c r="T47" s="298">
        <v>236</v>
      </c>
      <c r="U47" s="278">
        <v>43</v>
      </c>
      <c r="V47" s="298">
        <v>256</v>
      </c>
      <c r="W47" s="278">
        <v>43</v>
      </c>
      <c r="X47"/>
      <c r="AD47" s="303">
        <v>4.3209999999999997</v>
      </c>
      <c r="AE47" s="272">
        <v>18</v>
      </c>
      <c r="AF47" s="303">
        <v>6.4109999999999996</v>
      </c>
      <c r="AG47" s="272">
        <v>18</v>
      </c>
      <c r="AH47" s="303">
        <v>13.371</v>
      </c>
      <c r="AI47" s="272">
        <v>18</v>
      </c>
      <c r="AP47" s="258">
        <v>19</v>
      </c>
      <c r="AQ47" s="255">
        <v>9.5</v>
      </c>
      <c r="AR47" s="255">
        <v>11.5</v>
      </c>
      <c r="AS47" s="255">
        <v>19.149999999999999</v>
      </c>
      <c r="AT47" s="255"/>
      <c r="AU47" s="255"/>
      <c r="AV47" s="289"/>
      <c r="AW47" s="289">
        <v>4.32</v>
      </c>
      <c r="AX47" s="289">
        <v>6.41</v>
      </c>
      <c r="AY47" s="289">
        <v>13.37</v>
      </c>
      <c r="AZ47" s="289">
        <v>33</v>
      </c>
      <c r="BA47" s="255">
        <v>32.5</v>
      </c>
      <c r="BB47" s="255">
        <v>48</v>
      </c>
      <c r="BC47" s="255">
        <v>19</v>
      </c>
      <c r="BD47" s="255">
        <v>19</v>
      </c>
      <c r="BE47" s="255">
        <v>178</v>
      </c>
      <c r="BF47" s="255">
        <v>188</v>
      </c>
      <c r="BG47" s="255">
        <v>204</v>
      </c>
      <c r="BH47" s="255">
        <v>12</v>
      </c>
      <c r="BI47" s="255"/>
      <c r="BJ47" s="255"/>
    </row>
    <row r="48" spans="1:62" ht="16.5" thickBot="1" x14ac:dyDescent="0.3">
      <c r="A48" s="181">
        <v>16</v>
      </c>
      <c r="B48" s="307">
        <v>44</v>
      </c>
      <c r="C48" s="278">
        <v>48</v>
      </c>
      <c r="D48" s="307">
        <v>44</v>
      </c>
      <c r="E48" s="278">
        <v>48</v>
      </c>
      <c r="F48" s="264" t="s">
        <v>80</v>
      </c>
      <c r="G48" s="278">
        <v>17</v>
      </c>
      <c r="H48" s="264" t="s">
        <v>155</v>
      </c>
      <c r="I48" s="278">
        <v>17</v>
      </c>
      <c r="J48" s="264" t="s">
        <v>65</v>
      </c>
      <c r="K48" s="278">
        <v>17</v>
      </c>
      <c r="R48" s="298">
        <v>228</v>
      </c>
      <c r="S48" s="278">
        <v>44</v>
      </c>
      <c r="T48" s="298">
        <v>238</v>
      </c>
      <c r="U48" s="278">
        <v>44</v>
      </c>
      <c r="V48" s="298">
        <v>258</v>
      </c>
      <c r="W48" s="278">
        <v>44</v>
      </c>
      <c r="X48"/>
      <c r="AD48" s="303">
        <v>4.3410000000000002</v>
      </c>
      <c r="AE48" s="272">
        <v>17</v>
      </c>
      <c r="AF48" s="303">
        <v>6.4409999999999998</v>
      </c>
      <c r="AG48" s="272">
        <v>17</v>
      </c>
      <c r="AH48" s="303">
        <v>13.420999999999999</v>
      </c>
      <c r="AI48" s="272">
        <v>17</v>
      </c>
      <c r="AP48" s="258">
        <v>18</v>
      </c>
      <c r="AQ48" s="255">
        <v>10</v>
      </c>
      <c r="AR48" s="255">
        <v>12</v>
      </c>
      <c r="AS48" s="255">
        <v>19.3</v>
      </c>
      <c r="AT48" s="255"/>
      <c r="AU48" s="255"/>
      <c r="AV48" s="289"/>
      <c r="AW48" s="289">
        <v>4.34</v>
      </c>
      <c r="AX48" s="289">
        <v>6.44</v>
      </c>
      <c r="AY48" s="289">
        <v>13.42</v>
      </c>
      <c r="AZ48" s="289">
        <v>33.5</v>
      </c>
      <c r="BA48" s="255">
        <v>33</v>
      </c>
      <c r="BB48" s="255">
        <v>49</v>
      </c>
      <c r="BC48" s="255">
        <v>18</v>
      </c>
      <c r="BD48" s="255">
        <v>18</v>
      </c>
      <c r="BE48" s="255">
        <v>176</v>
      </c>
      <c r="BF48" s="255">
        <v>186</v>
      </c>
      <c r="BG48" s="255">
        <v>201</v>
      </c>
      <c r="BH48" s="255"/>
      <c r="BI48" s="255">
        <v>14</v>
      </c>
      <c r="BJ48" s="255">
        <v>14</v>
      </c>
    </row>
    <row r="49" spans="1:62" ht="16.5" thickBot="1" x14ac:dyDescent="0.3">
      <c r="A49" s="181">
        <v>15</v>
      </c>
      <c r="B49" s="307">
        <v>45</v>
      </c>
      <c r="C49" s="278">
        <v>50</v>
      </c>
      <c r="D49" s="307">
        <v>45</v>
      </c>
      <c r="E49" s="278">
        <v>50</v>
      </c>
      <c r="F49" s="264" t="s">
        <v>118</v>
      </c>
      <c r="G49" s="278">
        <v>16</v>
      </c>
      <c r="H49" s="264" t="s">
        <v>80</v>
      </c>
      <c r="I49" s="278">
        <v>16</v>
      </c>
      <c r="J49" s="264" t="s">
        <v>66</v>
      </c>
      <c r="K49" s="278">
        <v>16</v>
      </c>
      <c r="R49" s="298">
        <v>230</v>
      </c>
      <c r="S49" s="278">
        <v>45</v>
      </c>
      <c r="T49" s="298">
        <v>240</v>
      </c>
      <c r="U49" s="278">
        <v>45</v>
      </c>
      <c r="V49" s="298">
        <v>260</v>
      </c>
      <c r="W49" s="278">
        <v>45</v>
      </c>
      <c r="X49"/>
      <c r="AD49" s="303">
        <v>4.3609999999999998</v>
      </c>
      <c r="AE49" s="272">
        <v>16</v>
      </c>
      <c r="AF49" s="303">
        <v>6.4710000000000001</v>
      </c>
      <c r="AG49" s="272">
        <v>16</v>
      </c>
      <c r="AH49" s="303">
        <v>13.471</v>
      </c>
      <c r="AI49" s="272">
        <v>16</v>
      </c>
      <c r="AP49" s="258">
        <v>17</v>
      </c>
      <c r="AQ49" s="255">
        <v>10.1</v>
      </c>
      <c r="AR49" s="255">
        <v>12.1</v>
      </c>
      <c r="AS49" s="255">
        <v>19.45</v>
      </c>
      <c r="AT49" s="255">
        <v>5.4</v>
      </c>
      <c r="AU49" s="255"/>
      <c r="AV49" s="289">
        <v>5.3</v>
      </c>
      <c r="AW49" s="289">
        <v>4.3600000000000003</v>
      </c>
      <c r="AX49" s="289">
        <v>6.47</v>
      </c>
      <c r="AY49" s="289">
        <v>13.47</v>
      </c>
      <c r="AZ49" s="289">
        <v>34</v>
      </c>
      <c r="BA49" s="255">
        <v>33.5</v>
      </c>
      <c r="BB49" s="255">
        <v>50</v>
      </c>
      <c r="BC49" s="255">
        <v>17</v>
      </c>
      <c r="BD49" s="255">
        <v>17</v>
      </c>
      <c r="BE49" s="255">
        <v>173</v>
      </c>
      <c r="BF49" s="255">
        <v>183</v>
      </c>
      <c r="BG49" s="255">
        <v>198</v>
      </c>
      <c r="BH49" s="255">
        <v>11</v>
      </c>
      <c r="BI49" s="255"/>
      <c r="BJ49" s="255"/>
    </row>
    <row r="50" spans="1:62" ht="16.5" thickBot="1" x14ac:dyDescent="0.3">
      <c r="A50" s="181">
        <v>14</v>
      </c>
      <c r="B50" s="307">
        <v>46</v>
      </c>
      <c r="C50" s="278">
        <v>52</v>
      </c>
      <c r="D50" s="307">
        <v>46</v>
      </c>
      <c r="E50" s="278">
        <v>52</v>
      </c>
      <c r="F50" s="264" t="s">
        <v>82</v>
      </c>
      <c r="G50" s="278">
        <v>15</v>
      </c>
      <c r="H50" s="264" t="s">
        <v>84</v>
      </c>
      <c r="I50" s="278">
        <v>15</v>
      </c>
      <c r="J50" s="264" t="s">
        <v>67</v>
      </c>
      <c r="K50" s="278">
        <v>15</v>
      </c>
      <c r="R50" s="298">
        <v>232</v>
      </c>
      <c r="S50" s="278">
        <v>46</v>
      </c>
      <c r="T50" s="298">
        <v>242</v>
      </c>
      <c r="U50" s="278">
        <v>46</v>
      </c>
      <c r="V50" s="298">
        <v>262</v>
      </c>
      <c r="W50" s="278">
        <v>46</v>
      </c>
      <c r="X50"/>
      <c r="AD50" s="303">
        <v>4.3810000000000002</v>
      </c>
      <c r="AE50" s="272">
        <v>15</v>
      </c>
      <c r="AF50" s="303">
        <v>6.5010000000000003</v>
      </c>
      <c r="AG50" s="272">
        <v>15</v>
      </c>
      <c r="AH50" s="303">
        <v>13.521000000000001</v>
      </c>
      <c r="AI50" s="272">
        <v>15</v>
      </c>
      <c r="AP50" s="258">
        <v>16</v>
      </c>
      <c r="AQ50" s="255">
        <v>10.199999999999999</v>
      </c>
      <c r="AR50" s="255">
        <v>12.2</v>
      </c>
      <c r="AS50" s="255">
        <v>20</v>
      </c>
      <c r="AT50" s="255"/>
      <c r="AU50" s="255">
        <v>5.4</v>
      </c>
      <c r="AV50" s="289"/>
      <c r="AW50" s="289">
        <v>4.38</v>
      </c>
      <c r="AX50" s="289">
        <v>6.5</v>
      </c>
      <c r="AY50" s="289">
        <v>13.52</v>
      </c>
      <c r="AZ50" s="289">
        <v>34.5</v>
      </c>
      <c r="BA50" s="255">
        <v>34</v>
      </c>
      <c r="BB50" s="255">
        <v>51</v>
      </c>
      <c r="BC50" s="255">
        <v>16</v>
      </c>
      <c r="BD50" s="255">
        <v>16</v>
      </c>
      <c r="BE50" s="255">
        <v>170</v>
      </c>
      <c r="BF50" s="255">
        <v>180</v>
      </c>
      <c r="BG50" s="255">
        <v>195</v>
      </c>
      <c r="BH50" s="255"/>
      <c r="BI50" s="255">
        <v>13</v>
      </c>
      <c r="BJ50" s="255">
        <v>13</v>
      </c>
    </row>
    <row r="51" spans="1:62" ht="16.5" thickBot="1" x14ac:dyDescent="0.3">
      <c r="A51" s="181">
        <v>13</v>
      </c>
      <c r="B51" s="307">
        <v>47</v>
      </c>
      <c r="C51" s="278">
        <v>54</v>
      </c>
      <c r="D51" s="307">
        <v>47</v>
      </c>
      <c r="E51" s="278">
        <v>54</v>
      </c>
      <c r="F51" s="264" t="s">
        <v>85</v>
      </c>
      <c r="G51" s="278">
        <v>14</v>
      </c>
      <c r="H51" s="264" t="s">
        <v>82</v>
      </c>
      <c r="I51" s="278">
        <v>14</v>
      </c>
      <c r="J51" s="264" t="s">
        <v>68</v>
      </c>
      <c r="K51" s="278">
        <v>14</v>
      </c>
      <c r="R51" s="298">
        <v>234</v>
      </c>
      <c r="S51" s="278">
        <v>47</v>
      </c>
      <c r="T51" s="298">
        <v>244</v>
      </c>
      <c r="U51" s="278">
        <v>47</v>
      </c>
      <c r="V51" s="298">
        <v>264</v>
      </c>
      <c r="W51" s="278">
        <v>47</v>
      </c>
      <c r="X51"/>
      <c r="AD51" s="303">
        <v>4.4009999999999998</v>
      </c>
      <c r="AE51" s="272">
        <v>14</v>
      </c>
      <c r="AF51" s="303">
        <v>6.5309999999999997</v>
      </c>
      <c r="AG51" s="272">
        <v>14</v>
      </c>
      <c r="AH51" s="303">
        <v>13.571</v>
      </c>
      <c r="AI51" s="272">
        <v>14</v>
      </c>
      <c r="AP51" s="258">
        <v>15</v>
      </c>
      <c r="AQ51" s="255">
        <v>10.3</v>
      </c>
      <c r="AR51" s="255">
        <v>12.3</v>
      </c>
      <c r="AS51" s="255">
        <v>20.2</v>
      </c>
      <c r="AT51" s="255"/>
      <c r="AU51" s="255"/>
      <c r="AV51" s="289"/>
      <c r="AW51" s="289">
        <v>4.4000000000000004</v>
      </c>
      <c r="AX51" s="289">
        <v>6.53</v>
      </c>
      <c r="AY51" s="289">
        <v>13.57</v>
      </c>
      <c r="AZ51" s="289">
        <v>35</v>
      </c>
      <c r="BA51" s="255">
        <v>34.5</v>
      </c>
      <c r="BB51" s="255">
        <v>52</v>
      </c>
      <c r="BC51" s="255">
        <v>15</v>
      </c>
      <c r="BD51" s="255">
        <v>15</v>
      </c>
      <c r="BE51" s="255">
        <v>167</v>
      </c>
      <c r="BF51" s="255">
        <v>177</v>
      </c>
      <c r="BG51" s="255">
        <v>192</v>
      </c>
      <c r="BH51" s="255">
        <v>10</v>
      </c>
      <c r="BI51" s="255"/>
      <c r="BJ51" s="255"/>
    </row>
    <row r="52" spans="1:62" ht="16.5" thickBot="1" x14ac:dyDescent="0.3">
      <c r="A52" s="181">
        <v>12</v>
      </c>
      <c r="B52" s="307">
        <v>48</v>
      </c>
      <c r="C52" s="278">
        <v>56</v>
      </c>
      <c r="D52" s="307">
        <v>48</v>
      </c>
      <c r="E52" s="278">
        <v>56</v>
      </c>
      <c r="F52" s="264" t="s">
        <v>53</v>
      </c>
      <c r="G52" s="278">
        <v>13</v>
      </c>
      <c r="H52" s="264" t="s">
        <v>85</v>
      </c>
      <c r="I52" s="278">
        <v>13</v>
      </c>
      <c r="J52" s="264" t="s">
        <v>69</v>
      </c>
      <c r="K52" s="278">
        <v>13</v>
      </c>
      <c r="R52" s="298">
        <v>236</v>
      </c>
      <c r="S52" s="278">
        <v>48</v>
      </c>
      <c r="T52" s="298">
        <v>246</v>
      </c>
      <c r="U52" s="278">
        <v>48</v>
      </c>
      <c r="V52" s="298">
        <v>266</v>
      </c>
      <c r="W52" s="278">
        <v>48</v>
      </c>
      <c r="X52"/>
      <c r="AD52" s="303">
        <v>4.4210000000000003</v>
      </c>
      <c r="AE52" s="272">
        <v>13</v>
      </c>
      <c r="AF52" s="303">
        <v>6.5609999999999999</v>
      </c>
      <c r="AG52" s="272">
        <v>13</v>
      </c>
      <c r="AH52" s="303">
        <v>14.021000000000001</v>
      </c>
      <c r="AI52" s="272">
        <v>13</v>
      </c>
      <c r="AP52" s="258">
        <v>14</v>
      </c>
      <c r="AQ52" s="255">
        <v>10.4</v>
      </c>
      <c r="AR52" s="255">
        <v>12.4</v>
      </c>
      <c r="AS52" s="255">
        <v>20.399999999999999</v>
      </c>
      <c r="AT52" s="255"/>
      <c r="AU52" s="255"/>
      <c r="AV52" s="289"/>
      <c r="AW52" s="289">
        <v>4.42</v>
      </c>
      <c r="AX52" s="289">
        <v>6.56</v>
      </c>
      <c r="AY52" s="289">
        <v>14.02</v>
      </c>
      <c r="AZ52" s="289">
        <v>35.5</v>
      </c>
      <c r="BA52" s="255">
        <v>35</v>
      </c>
      <c r="BB52" s="255">
        <v>53</v>
      </c>
      <c r="BC52" s="255">
        <v>14</v>
      </c>
      <c r="BD52" s="255">
        <v>14</v>
      </c>
      <c r="BE52" s="255">
        <v>164</v>
      </c>
      <c r="BF52" s="255">
        <v>174</v>
      </c>
      <c r="BG52" s="255">
        <v>189</v>
      </c>
      <c r="BH52" s="255"/>
      <c r="BI52" s="255">
        <v>12</v>
      </c>
      <c r="BJ52" s="255">
        <v>12</v>
      </c>
    </row>
    <row r="53" spans="1:62" ht="16.5" thickBot="1" x14ac:dyDescent="0.3">
      <c r="A53" s="181">
        <v>11</v>
      </c>
      <c r="B53" s="307">
        <v>49</v>
      </c>
      <c r="C53" s="278">
        <v>58</v>
      </c>
      <c r="D53" s="307">
        <v>49</v>
      </c>
      <c r="E53" s="278">
        <v>58</v>
      </c>
      <c r="F53" s="264" t="s">
        <v>50</v>
      </c>
      <c r="G53" s="278">
        <v>12</v>
      </c>
      <c r="H53" s="264" t="s">
        <v>53</v>
      </c>
      <c r="I53" s="278">
        <v>12</v>
      </c>
      <c r="J53" s="264" t="s">
        <v>70</v>
      </c>
      <c r="K53" s="278">
        <v>12</v>
      </c>
      <c r="R53" s="298">
        <v>238</v>
      </c>
      <c r="S53" s="278">
        <v>49</v>
      </c>
      <c r="T53" s="298">
        <v>248</v>
      </c>
      <c r="U53" s="278">
        <v>49</v>
      </c>
      <c r="V53" s="298">
        <v>268</v>
      </c>
      <c r="W53" s="278">
        <v>49</v>
      </c>
      <c r="X53"/>
      <c r="AD53" s="303">
        <v>4.4409999999999998</v>
      </c>
      <c r="AE53" s="272">
        <v>12</v>
      </c>
      <c r="AF53" s="303">
        <v>6.5910000000000002</v>
      </c>
      <c r="AG53" s="272">
        <v>12</v>
      </c>
      <c r="AH53" s="303">
        <v>14.071</v>
      </c>
      <c r="AI53" s="272">
        <v>12</v>
      </c>
      <c r="AP53" s="258">
        <v>13</v>
      </c>
      <c r="AQ53" s="255">
        <v>10.5</v>
      </c>
      <c r="AR53" s="255">
        <v>12.5</v>
      </c>
      <c r="AS53" s="255">
        <v>21</v>
      </c>
      <c r="AT53" s="255">
        <v>5.5</v>
      </c>
      <c r="AU53" s="255"/>
      <c r="AV53" s="289"/>
      <c r="AW53" s="289">
        <v>4.4400000000000004</v>
      </c>
      <c r="AX53" s="289">
        <v>6.59</v>
      </c>
      <c r="AY53" s="289">
        <v>14.07</v>
      </c>
      <c r="AZ53" s="289">
        <v>36</v>
      </c>
      <c r="BA53" s="255">
        <v>35.5</v>
      </c>
      <c r="BB53" s="255">
        <v>54</v>
      </c>
      <c r="BC53" s="255">
        <v>13</v>
      </c>
      <c r="BD53" s="255">
        <v>13</v>
      </c>
      <c r="BE53" s="255">
        <v>161</v>
      </c>
      <c r="BF53" s="255">
        <v>171</v>
      </c>
      <c r="BG53" s="255">
        <v>186</v>
      </c>
      <c r="BH53" s="255">
        <v>9</v>
      </c>
      <c r="BI53" s="255"/>
      <c r="BJ53" s="255"/>
    </row>
    <row r="54" spans="1:62" ht="16.5" thickBot="1" x14ac:dyDescent="0.3">
      <c r="A54" s="181">
        <v>10</v>
      </c>
      <c r="B54" s="308">
        <v>50</v>
      </c>
      <c r="C54" s="288">
        <v>60</v>
      </c>
      <c r="D54" s="308">
        <v>50</v>
      </c>
      <c r="E54" s="288">
        <v>60</v>
      </c>
      <c r="F54" s="264" t="s">
        <v>83</v>
      </c>
      <c r="G54" s="278">
        <v>11</v>
      </c>
      <c r="H54" s="264" t="s">
        <v>50</v>
      </c>
      <c r="I54" s="278">
        <v>11</v>
      </c>
      <c r="J54" s="264" t="s">
        <v>71</v>
      </c>
      <c r="K54" s="278">
        <v>11</v>
      </c>
      <c r="R54" s="298">
        <v>240</v>
      </c>
      <c r="S54" s="278">
        <v>50</v>
      </c>
      <c r="T54" s="298">
        <v>250</v>
      </c>
      <c r="U54" s="278">
        <v>50</v>
      </c>
      <c r="V54" s="298">
        <v>270</v>
      </c>
      <c r="W54" s="278">
        <v>50</v>
      </c>
      <c r="X54"/>
      <c r="AD54" s="303">
        <v>4.4610000000000003</v>
      </c>
      <c r="AE54" s="272">
        <v>11</v>
      </c>
      <c r="AF54" s="303">
        <v>7.0110000000000001</v>
      </c>
      <c r="AG54" s="272">
        <v>11</v>
      </c>
      <c r="AH54" s="303">
        <v>14.121</v>
      </c>
      <c r="AI54" s="272">
        <v>11</v>
      </c>
      <c r="AP54" s="258">
        <v>12</v>
      </c>
      <c r="AQ54" s="255">
        <v>11</v>
      </c>
      <c r="AR54" s="255">
        <v>13</v>
      </c>
      <c r="AS54" s="255">
        <v>21.2</v>
      </c>
      <c r="AT54" s="255"/>
      <c r="AU54" s="334"/>
      <c r="AV54" s="335">
        <v>5.4</v>
      </c>
      <c r="AW54" s="289">
        <v>4.46</v>
      </c>
      <c r="AX54" s="289">
        <v>7.01</v>
      </c>
      <c r="AY54" s="289">
        <v>14.12</v>
      </c>
      <c r="AZ54" s="289">
        <v>36.5</v>
      </c>
      <c r="BA54" s="255">
        <v>36</v>
      </c>
      <c r="BB54" s="255">
        <v>55</v>
      </c>
      <c r="BC54" s="255">
        <v>12</v>
      </c>
      <c r="BD54" s="255">
        <v>12</v>
      </c>
      <c r="BE54" s="255">
        <v>158</v>
      </c>
      <c r="BF54" s="255">
        <v>168</v>
      </c>
      <c r="BG54" s="255">
        <v>183</v>
      </c>
      <c r="BH54" s="255"/>
      <c r="BI54" s="255">
        <v>11</v>
      </c>
      <c r="BJ54" s="255">
        <v>11</v>
      </c>
    </row>
    <row r="55" spans="1:62" ht="16.5" thickBot="1" x14ac:dyDescent="0.3">
      <c r="A55" s="181">
        <v>9</v>
      </c>
      <c r="F55" s="264" t="s">
        <v>51</v>
      </c>
      <c r="G55" s="278">
        <v>10</v>
      </c>
      <c r="H55" s="264" t="s">
        <v>83</v>
      </c>
      <c r="I55" s="278">
        <v>10</v>
      </c>
      <c r="J55" s="264" t="s">
        <v>72</v>
      </c>
      <c r="K55" s="278">
        <v>10</v>
      </c>
      <c r="R55" s="298">
        <v>242</v>
      </c>
      <c r="S55" s="278">
        <v>51</v>
      </c>
      <c r="T55" s="298">
        <v>252</v>
      </c>
      <c r="U55" s="278">
        <v>51</v>
      </c>
      <c r="V55" s="298">
        <v>272</v>
      </c>
      <c r="W55" s="278">
        <v>51</v>
      </c>
      <c r="X55"/>
      <c r="AD55" s="303">
        <v>4.4809999999999999</v>
      </c>
      <c r="AE55" s="272">
        <v>10</v>
      </c>
      <c r="AF55" s="303">
        <v>7.0309999999999997</v>
      </c>
      <c r="AG55" s="272">
        <v>10</v>
      </c>
      <c r="AH55" s="303">
        <v>14.170999999999999</v>
      </c>
      <c r="AI55" s="272">
        <v>10</v>
      </c>
      <c r="AP55" s="258">
        <v>11</v>
      </c>
      <c r="AQ55" s="255">
        <v>11.1</v>
      </c>
      <c r="AR55" s="255">
        <v>13.1</v>
      </c>
      <c r="AS55" s="255">
        <v>21.4</v>
      </c>
      <c r="AT55" s="255"/>
      <c r="AU55" s="325">
        <v>5.5</v>
      </c>
      <c r="AV55" s="289"/>
      <c r="AW55" s="289">
        <v>4.4800000000000004</v>
      </c>
      <c r="AX55" s="289">
        <v>7.03</v>
      </c>
      <c r="AY55" s="289">
        <v>14.17</v>
      </c>
      <c r="AZ55" s="289">
        <v>37</v>
      </c>
      <c r="BA55" s="255">
        <v>36.5</v>
      </c>
      <c r="BB55" s="255">
        <v>56</v>
      </c>
      <c r="BC55" s="255">
        <v>11</v>
      </c>
      <c r="BD55" s="255">
        <v>11</v>
      </c>
      <c r="BE55" s="255">
        <v>155</v>
      </c>
      <c r="BF55" s="255">
        <v>165</v>
      </c>
      <c r="BG55" s="255">
        <v>180</v>
      </c>
      <c r="BH55" s="255">
        <v>8</v>
      </c>
      <c r="BI55" s="255"/>
      <c r="BJ55" s="255"/>
    </row>
    <row r="56" spans="1:62" ht="16.5" thickBot="1" x14ac:dyDescent="0.3">
      <c r="A56" s="181">
        <v>8</v>
      </c>
      <c r="F56" s="264" t="s">
        <v>156</v>
      </c>
      <c r="G56" s="278">
        <v>9</v>
      </c>
      <c r="H56" s="264" t="s">
        <v>51</v>
      </c>
      <c r="I56" s="278">
        <v>9</v>
      </c>
      <c r="J56" s="264" t="s">
        <v>73</v>
      </c>
      <c r="K56" s="278">
        <v>9</v>
      </c>
      <c r="R56" s="298">
        <v>244</v>
      </c>
      <c r="S56" s="278">
        <v>52</v>
      </c>
      <c r="T56" s="298">
        <v>254</v>
      </c>
      <c r="U56" s="278">
        <v>52</v>
      </c>
      <c r="V56" s="298">
        <v>274</v>
      </c>
      <c r="W56" s="278">
        <v>52</v>
      </c>
      <c r="X56"/>
      <c r="AD56" s="303">
        <v>4.5010000000000003</v>
      </c>
      <c r="AE56" s="272">
        <v>9</v>
      </c>
      <c r="AF56" s="303">
        <v>7.0510000000000002</v>
      </c>
      <c r="AG56" s="272">
        <v>9</v>
      </c>
      <c r="AH56" s="303">
        <v>14.221</v>
      </c>
      <c r="AI56" s="272">
        <v>9</v>
      </c>
      <c r="AP56" s="258">
        <v>10</v>
      </c>
      <c r="AQ56" s="255">
        <v>11.2</v>
      </c>
      <c r="AR56" s="255">
        <v>13.2</v>
      </c>
      <c r="AS56" s="255">
        <v>22</v>
      </c>
      <c r="AT56" s="255"/>
      <c r="AU56" s="255"/>
      <c r="AV56" s="289"/>
      <c r="AW56" s="289">
        <v>4.5</v>
      </c>
      <c r="AX56" s="289">
        <v>7.05</v>
      </c>
      <c r="AY56" s="289">
        <v>14.22</v>
      </c>
      <c r="AZ56" s="289">
        <v>37.5</v>
      </c>
      <c r="BA56" s="255">
        <v>37</v>
      </c>
      <c r="BB56" s="255">
        <v>57</v>
      </c>
      <c r="BC56" s="255">
        <v>10</v>
      </c>
      <c r="BD56" s="255">
        <v>10</v>
      </c>
      <c r="BE56" s="255">
        <v>152</v>
      </c>
      <c r="BF56" s="255">
        <v>162</v>
      </c>
      <c r="BG56" s="255">
        <v>177</v>
      </c>
      <c r="BH56" s="255"/>
      <c r="BI56" s="255">
        <v>10</v>
      </c>
      <c r="BJ56" s="255">
        <v>10</v>
      </c>
    </row>
    <row r="57" spans="1:62" ht="16.5" thickBot="1" x14ac:dyDescent="0.3">
      <c r="A57" s="181">
        <v>7</v>
      </c>
      <c r="F57" s="264" t="s">
        <v>54</v>
      </c>
      <c r="G57" s="278">
        <v>8</v>
      </c>
      <c r="H57" s="264" t="s">
        <v>156</v>
      </c>
      <c r="I57" s="278">
        <v>8</v>
      </c>
      <c r="J57" s="264" t="s">
        <v>74</v>
      </c>
      <c r="K57" s="278">
        <v>8</v>
      </c>
      <c r="R57" s="298">
        <v>246</v>
      </c>
      <c r="S57" s="278">
        <v>53</v>
      </c>
      <c r="T57" s="298">
        <v>256</v>
      </c>
      <c r="U57" s="278">
        <v>53</v>
      </c>
      <c r="V57" s="298">
        <v>276</v>
      </c>
      <c r="W57" s="278">
        <v>53</v>
      </c>
      <c r="X57"/>
      <c r="AD57" s="303">
        <v>4.5209999999999999</v>
      </c>
      <c r="AE57" s="272">
        <v>8</v>
      </c>
      <c r="AF57" s="303">
        <v>7.0709999999999997</v>
      </c>
      <c r="AG57" s="272">
        <v>8</v>
      </c>
      <c r="AH57" s="303">
        <v>14.271000000000001</v>
      </c>
      <c r="AI57" s="272">
        <v>8</v>
      </c>
      <c r="AP57" s="258">
        <v>9</v>
      </c>
      <c r="AQ57" s="255">
        <v>11.3</v>
      </c>
      <c r="AR57" s="255">
        <v>13.3</v>
      </c>
      <c r="AS57" s="255">
        <v>22.2</v>
      </c>
      <c r="AT57" s="255">
        <v>5.6</v>
      </c>
      <c r="AU57" s="255"/>
      <c r="AV57" s="289"/>
      <c r="AW57" s="289">
        <v>4.5199999999999996</v>
      </c>
      <c r="AX57" s="289">
        <v>7.07</v>
      </c>
      <c r="AY57" s="289">
        <v>14.27</v>
      </c>
      <c r="AZ57" s="289">
        <v>38</v>
      </c>
      <c r="BA57" s="255">
        <v>37.5</v>
      </c>
      <c r="BB57" s="255">
        <v>58</v>
      </c>
      <c r="BC57" s="255">
        <v>9</v>
      </c>
      <c r="BD57" s="255">
        <v>9</v>
      </c>
      <c r="BE57" s="255">
        <v>149</v>
      </c>
      <c r="BF57" s="255">
        <v>159</v>
      </c>
      <c r="BG57" s="255">
        <v>174</v>
      </c>
      <c r="BH57" s="255">
        <v>7</v>
      </c>
      <c r="BI57" s="255">
        <v>9</v>
      </c>
      <c r="BJ57" s="255">
        <v>9</v>
      </c>
    </row>
    <row r="58" spans="1:62" ht="16.5" thickBot="1" x14ac:dyDescent="0.3">
      <c r="A58" s="181">
        <v>6</v>
      </c>
      <c r="F58" s="264" t="s">
        <v>157</v>
      </c>
      <c r="G58" s="278">
        <v>7</v>
      </c>
      <c r="H58" s="264" t="s">
        <v>54</v>
      </c>
      <c r="I58" s="278">
        <v>7</v>
      </c>
      <c r="J58" s="264" t="s">
        <v>75</v>
      </c>
      <c r="K58" s="278">
        <v>7</v>
      </c>
      <c r="R58" s="298">
        <v>248</v>
      </c>
      <c r="S58" s="278">
        <v>54</v>
      </c>
      <c r="T58" s="298">
        <v>258</v>
      </c>
      <c r="U58" s="278">
        <v>54</v>
      </c>
      <c r="V58" s="298">
        <v>278</v>
      </c>
      <c r="W58" s="278">
        <v>54</v>
      </c>
      <c r="X58"/>
      <c r="AD58" s="303">
        <v>4.5410000000000004</v>
      </c>
      <c r="AE58" s="272">
        <v>7</v>
      </c>
      <c r="AF58" s="303">
        <v>7.0910000000000002</v>
      </c>
      <c r="AG58" s="272">
        <v>7</v>
      </c>
      <c r="AH58" s="303">
        <v>14.321</v>
      </c>
      <c r="AI58" s="272">
        <v>7</v>
      </c>
      <c r="AP58" s="258">
        <v>8</v>
      </c>
      <c r="AQ58" s="255">
        <v>11.4</v>
      </c>
      <c r="AR58" s="255">
        <v>13.4</v>
      </c>
      <c r="AS58" s="255">
        <v>22.4</v>
      </c>
      <c r="AT58" s="337"/>
      <c r="AU58" s="340"/>
      <c r="AV58" s="289"/>
      <c r="AW58" s="289">
        <v>4.54</v>
      </c>
      <c r="AX58" s="289">
        <v>7.09</v>
      </c>
      <c r="AY58" s="289">
        <v>14.32</v>
      </c>
      <c r="AZ58" s="289">
        <v>38.5</v>
      </c>
      <c r="BA58" s="255">
        <v>38</v>
      </c>
      <c r="BB58" s="255">
        <v>59</v>
      </c>
      <c r="BC58" s="255">
        <v>8</v>
      </c>
      <c r="BD58" s="255">
        <v>8</v>
      </c>
      <c r="BE58" s="255">
        <v>146</v>
      </c>
      <c r="BF58" s="255">
        <v>156</v>
      </c>
      <c r="BG58" s="255">
        <v>171</v>
      </c>
      <c r="BH58" s="255"/>
      <c r="BI58" s="255">
        <v>8</v>
      </c>
      <c r="BJ58" s="255">
        <v>8</v>
      </c>
    </row>
    <row r="59" spans="1:62" ht="16.5" thickBot="1" x14ac:dyDescent="0.3">
      <c r="A59" s="181">
        <v>5</v>
      </c>
      <c r="F59" s="264" t="s">
        <v>55</v>
      </c>
      <c r="G59" s="278">
        <v>6</v>
      </c>
      <c r="H59" s="264" t="s">
        <v>157</v>
      </c>
      <c r="I59" s="278">
        <v>6</v>
      </c>
      <c r="J59" s="264" t="s">
        <v>76</v>
      </c>
      <c r="K59" s="278">
        <v>6</v>
      </c>
      <c r="R59" s="298">
        <v>250</v>
      </c>
      <c r="S59" s="278">
        <v>55</v>
      </c>
      <c r="T59" s="298">
        <v>260</v>
      </c>
      <c r="U59" s="278">
        <v>55</v>
      </c>
      <c r="V59" s="298">
        <v>280</v>
      </c>
      <c r="W59" s="278">
        <v>55</v>
      </c>
      <c r="X59"/>
      <c r="AD59" s="303">
        <v>4.5609999999999999</v>
      </c>
      <c r="AE59" s="272">
        <v>6</v>
      </c>
      <c r="AF59" s="303">
        <v>7.1109999999999998</v>
      </c>
      <c r="AG59" s="272">
        <v>6</v>
      </c>
      <c r="AH59" s="303">
        <v>14.371</v>
      </c>
      <c r="AI59" s="272">
        <v>6</v>
      </c>
      <c r="AP59" s="258">
        <v>7</v>
      </c>
      <c r="AQ59" s="255">
        <v>11.5</v>
      </c>
      <c r="AR59" s="255">
        <v>13.5</v>
      </c>
      <c r="AS59" s="255">
        <v>23</v>
      </c>
      <c r="AT59" s="255"/>
      <c r="AU59" s="255"/>
      <c r="AV59" s="289">
        <v>5.5</v>
      </c>
      <c r="AW59" s="289">
        <v>4.5599999999999996</v>
      </c>
      <c r="AX59" s="289">
        <v>7.11</v>
      </c>
      <c r="AY59" s="289">
        <v>14.37</v>
      </c>
      <c r="AZ59" s="289">
        <v>39</v>
      </c>
      <c r="BA59" s="255">
        <v>38.5</v>
      </c>
      <c r="BB59" s="255" t="s">
        <v>43</v>
      </c>
      <c r="BC59" s="255">
        <v>7</v>
      </c>
      <c r="BD59" s="255">
        <v>7</v>
      </c>
      <c r="BE59" s="255">
        <v>143</v>
      </c>
      <c r="BF59" s="255">
        <v>153</v>
      </c>
      <c r="BG59" s="255">
        <v>168</v>
      </c>
      <c r="BH59" s="255">
        <v>6</v>
      </c>
      <c r="BI59" s="255">
        <v>7</v>
      </c>
      <c r="BJ59" s="255">
        <v>7</v>
      </c>
    </row>
    <row r="60" spans="1:62" ht="16.5" thickBot="1" x14ac:dyDescent="0.3">
      <c r="A60" s="181">
        <v>4</v>
      </c>
      <c r="F60" s="264" t="s">
        <v>158</v>
      </c>
      <c r="G60" s="278">
        <v>5</v>
      </c>
      <c r="H60" s="264" t="s">
        <v>55</v>
      </c>
      <c r="I60" s="278">
        <v>5</v>
      </c>
      <c r="J60" s="264" t="s">
        <v>77</v>
      </c>
      <c r="K60" s="278">
        <v>5</v>
      </c>
      <c r="R60" s="298">
        <v>252</v>
      </c>
      <c r="S60" s="278">
        <v>56</v>
      </c>
      <c r="T60" s="298">
        <v>262</v>
      </c>
      <c r="U60" s="278">
        <v>56</v>
      </c>
      <c r="V60" s="298">
        <v>282</v>
      </c>
      <c r="W60" s="278">
        <v>56</v>
      </c>
      <c r="X60"/>
      <c r="AD60" s="303">
        <v>4.5810000000000004</v>
      </c>
      <c r="AE60" s="272">
        <v>5</v>
      </c>
      <c r="AF60" s="303">
        <v>7.1310000000000002</v>
      </c>
      <c r="AG60" s="272">
        <v>5</v>
      </c>
      <c r="AH60" s="303">
        <v>14.420999999999999</v>
      </c>
      <c r="AI60" s="272">
        <v>5</v>
      </c>
      <c r="AP60" s="258">
        <v>6</v>
      </c>
      <c r="AQ60" s="255">
        <v>12</v>
      </c>
      <c r="AR60" s="255">
        <v>14</v>
      </c>
      <c r="AS60" s="255">
        <v>23.2</v>
      </c>
      <c r="AT60" s="255"/>
      <c r="AU60" s="255">
        <v>5.6</v>
      </c>
      <c r="AV60" s="289"/>
      <c r="AW60" s="289">
        <v>4.58</v>
      </c>
      <c r="AX60" s="289">
        <v>7.13</v>
      </c>
      <c r="AY60" s="289">
        <v>14.42</v>
      </c>
      <c r="AZ60" s="289">
        <v>39.5</v>
      </c>
      <c r="BA60" s="255">
        <v>39</v>
      </c>
      <c r="BB60" s="255" t="s">
        <v>44</v>
      </c>
      <c r="BC60" s="255">
        <v>6</v>
      </c>
      <c r="BD60" s="255">
        <v>6</v>
      </c>
      <c r="BE60" s="255">
        <v>140</v>
      </c>
      <c r="BF60" s="255">
        <v>150</v>
      </c>
      <c r="BG60" s="255">
        <v>165</v>
      </c>
      <c r="BH60" s="255"/>
      <c r="BI60" s="255">
        <v>6</v>
      </c>
      <c r="BJ60" s="255">
        <v>6</v>
      </c>
    </row>
    <row r="61" spans="1:62" ht="16.5" thickBot="1" x14ac:dyDescent="0.3">
      <c r="A61" s="181">
        <v>3</v>
      </c>
      <c r="F61" s="264" t="s">
        <v>56</v>
      </c>
      <c r="G61" s="278">
        <v>4</v>
      </c>
      <c r="H61" s="264" t="s">
        <v>158</v>
      </c>
      <c r="I61" s="278">
        <v>4</v>
      </c>
      <c r="J61" s="264" t="s">
        <v>78</v>
      </c>
      <c r="K61" s="278">
        <v>4</v>
      </c>
      <c r="R61" s="298">
        <v>254</v>
      </c>
      <c r="S61" s="278">
        <v>57</v>
      </c>
      <c r="T61" s="298">
        <v>264</v>
      </c>
      <c r="U61" s="278">
        <v>57</v>
      </c>
      <c r="V61" s="298">
        <v>284</v>
      </c>
      <c r="W61" s="278">
        <v>57</v>
      </c>
      <c r="X61"/>
      <c r="AD61" s="303">
        <v>5.0010000000000003</v>
      </c>
      <c r="AE61" s="272">
        <v>4</v>
      </c>
      <c r="AF61" s="303">
        <v>7.1509999999999998</v>
      </c>
      <c r="AG61" s="272">
        <v>4</v>
      </c>
      <c r="AH61" s="303">
        <v>14.471</v>
      </c>
      <c r="AI61" s="272">
        <v>4</v>
      </c>
      <c r="AP61" s="258">
        <v>5</v>
      </c>
      <c r="AQ61" s="255">
        <v>12.1</v>
      </c>
      <c r="AR61" s="255">
        <v>14.1</v>
      </c>
      <c r="AS61" s="255">
        <v>23.4</v>
      </c>
      <c r="AT61" s="255">
        <v>5.7</v>
      </c>
      <c r="AU61" s="255"/>
      <c r="AV61" s="289"/>
      <c r="AW61" s="289">
        <v>5</v>
      </c>
      <c r="AX61" s="289">
        <v>7.15</v>
      </c>
      <c r="AY61" s="289">
        <v>14.47</v>
      </c>
      <c r="AZ61" s="289">
        <v>40</v>
      </c>
      <c r="BA61" s="255">
        <v>39.5</v>
      </c>
      <c r="BB61" s="255" t="s">
        <v>45</v>
      </c>
      <c r="BC61" s="255">
        <v>5</v>
      </c>
      <c r="BD61" s="255">
        <v>5</v>
      </c>
      <c r="BE61" s="255">
        <v>137</v>
      </c>
      <c r="BF61" s="255">
        <v>147</v>
      </c>
      <c r="BG61" s="255">
        <v>162</v>
      </c>
      <c r="BH61" s="255">
        <v>5</v>
      </c>
      <c r="BI61" s="255">
        <v>5</v>
      </c>
      <c r="BJ61" s="255">
        <v>5</v>
      </c>
    </row>
    <row r="62" spans="1:62" ht="16.5" thickBot="1" x14ac:dyDescent="0.3">
      <c r="A62" s="181">
        <v>2</v>
      </c>
      <c r="F62" s="264" t="s">
        <v>159</v>
      </c>
      <c r="G62" s="278">
        <v>3</v>
      </c>
      <c r="H62" s="264" t="s">
        <v>56</v>
      </c>
      <c r="I62" s="278">
        <v>3</v>
      </c>
      <c r="J62" s="264" t="s">
        <v>79</v>
      </c>
      <c r="K62" s="278">
        <v>3</v>
      </c>
      <c r="R62" s="298">
        <v>256</v>
      </c>
      <c r="S62" s="278">
        <v>58</v>
      </c>
      <c r="T62" s="298">
        <v>266</v>
      </c>
      <c r="U62" s="278">
        <v>58</v>
      </c>
      <c r="V62" s="298">
        <v>286</v>
      </c>
      <c r="W62" s="278">
        <v>58</v>
      </c>
      <c r="X62"/>
      <c r="AD62" s="303">
        <v>5.0209999999999999</v>
      </c>
      <c r="AE62" s="272">
        <v>3</v>
      </c>
      <c r="AF62" s="303">
        <v>7.1710000000000003</v>
      </c>
      <c r="AG62" s="272">
        <v>3</v>
      </c>
      <c r="AH62" s="303">
        <v>14.521000000000001</v>
      </c>
      <c r="AI62" s="272">
        <v>3</v>
      </c>
      <c r="AP62" s="258">
        <v>4</v>
      </c>
      <c r="AQ62" s="255">
        <v>12.2</v>
      </c>
      <c r="AR62" s="255">
        <v>14.2</v>
      </c>
      <c r="AS62" s="255">
        <v>24</v>
      </c>
      <c r="AT62" s="334"/>
      <c r="AU62" s="257"/>
      <c r="AV62" s="289"/>
      <c r="AW62" s="289">
        <v>5.0199999999999996</v>
      </c>
      <c r="AX62" s="289">
        <v>7.17</v>
      </c>
      <c r="AY62" s="289">
        <v>14.52</v>
      </c>
      <c r="AZ62" s="289">
        <v>40.5</v>
      </c>
      <c r="BA62" s="255">
        <v>40</v>
      </c>
      <c r="BB62" s="255" t="s">
        <v>46</v>
      </c>
      <c r="BC62" s="255">
        <v>4</v>
      </c>
      <c r="BD62" s="255">
        <v>4</v>
      </c>
      <c r="BE62" s="255">
        <v>134</v>
      </c>
      <c r="BF62" s="255">
        <v>144</v>
      </c>
      <c r="BG62" s="255">
        <v>159</v>
      </c>
      <c r="BH62" s="255">
        <v>4</v>
      </c>
      <c r="BI62" s="255">
        <v>4</v>
      </c>
      <c r="BJ62" s="255">
        <v>4</v>
      </c>
    </row>
    <row r="63" spans="1:62" ht="16.5" thickBot="1" x14ac:dyDescent="0.3">
      <c r="A63" s="181">
        <v>1</v>
      </c>
      <c r="F63" s="264" t="s">
        <v>57</v>
      </c>
      <c r="G63" s="278">
        <v>2</v>
      </c>
      <c r="H63" s="264" t="s">
        <v>159</v>
      </c>
      <c r="I63" s="278">
        <v>2</v>
      </c>
      <c r="J63" s="264" t="s">
        <v>165</v>
      </c>
      <c r="K63" s="278">
        <v>2</v>
      </c>
      <c r="R63" s="298">
        <v>258</v>
      </c>
      <c r="S63" s="278">
        <v>59</v>
      </c>
      <c r="T63" s="298">
        <v>268</v>
      </c>
      <c r="U63" s="278">
        <v>59</v>
      </c>
      <c r="V63" s="298">
        <v>288</v>
      </c>
      <c r="W63" s="278">
        <v>59</v>
      </c>
      <c r="X63"/>
      <c r="AD63" s="303">
        <v>5.0410000000000004</v>
      </c>
      <c r="AE63" s="272">
        <v>2</v>
      </c>
      <c r="AF63" s="303">
        <v>7.1909999999999998</v>
      </c>
      <c r="AG63" s="272">
        <v>2</v>
      </c>
      <c r="AH63" s="303">
        <v>14.571</v>
      </c>
      <c r="AI63" s="272">
        <v>2</v>
      </c>
      <c r="AP63" s="258">
        <v>3</v>
      </c>
      <c r="AQ63" s="255">
        <v>12.3</v>
      </c>
      <c r="AR63" s="255">
        <v>14.3</v>
      </c>
      <c r="AS63" s="255">
        <v>24.2</v>
      </c>
      <c r="AT63" s="325"/>
      <c r="AU63" s="255"/>
      <c r="AV63" s="289"/>
      <c r="AW63" s="289">
        <v>5.04</v>
      </c>
      <c r="AX63" s="289">
        <v>7.19</v>
      </c>
      <c r="AY63" s="289">
        <v>14.57</v>
      </c>
      <c r="AZ63" s="289">
        <v>41</v>
      </c>
      <c r="BA63" s="255">
        <v>40.5</v>
      </c>
      <c r="BB63" s="255" t="s">
        <v>47</v>
      </c>
      <c r="BC63" s="255">
        <v>3</v>
      </c>
      <c r="BD63" s="255">
        <v>3</v>
      </c>
      <c r="BE63" s="255">
        <v>131</v>
      </c>
      <c r="BF63" s="255">
        <v>141</v>
      </c>
      <c r="BG63" s="255">
        <v>156</v>
      </c>
      <c r="BH63" s="255">
        <v>3</v>
      </c>
      <c r="BI63" s="255">
        <v>3</v>
      </c>
      <c r="BJ63" s="255">
        <v>3</v>
      </c>
    </row>
    <row r="64" spans="1:62" ht="16.5" thickBot="1" x14ac:dyDescent="0.3">
      <c r="F64" s="264" t="s">
        <v>160</v>
      </c>
      <c r="G64" s="278">
        <v>1</v>
      </c>
      <c r="H64" s="264" t="s">
        <v>57</v>
      </c>
      <c r="I64" s="278">
        <v>1</v>
      </c>
      <c r="J64" s="264" t="s">
        <v>166</v>
      </c>
      <c r="K64" s="278">
        <v>1</v>
      </c>
      <c r="R64" s="298">
        <v>260</v>
      </c>
      <c r="S64" s="278">
        <v>60</v>
      </c>
      <c r="T64" s="298">
        <v>270</v>
      </c>
      <c r="U64" s="278">
        <v>60</v>
      </c>
      <c r="V64" s="298">
        <v>290</v>
      </c>
      <c r="W64" s="278">
        <v>60</v>
      </c>
      <c r="X64"/>
      <c r="AD64" s="303">
        <v>5.0609999999999999</v>
      </c>
      <c r="AE64" s="272">
        <v>1</v>
      </c>
      <c r="AF64" s="303">
        <v>7.2110000000000003</v>
      </c>
      <c r="AG64" s="272">
        <v>1</v>
      </c>
      <c r="AH64" s="303">
        <v>15.021000000000001</v>
      </c>
      <c r="AI64" s="272">
        <v>1</v>
      </c>
      <c r="AP64" s="258">
        <v>2</v>
      </c>
      <c r="AQ64" s="255">
        <v>12.4</v>
      </c>
      <c r="AR64" s="255">
        <v>14.5</v>
      </c>
      <c r="AS64" s="255">
        <v>24.4</v>
      </c>
      <c r="AT64" s="255"/>
      <c r="AU64" s="255"/>
      <c r="AV64" s="289"/>
      <c r="AW64" s="289">
        <v>5.0599999999999996</v>
      </c>
      <c r="AX64" s="289">
        <v>7.21</v>
      </c>
      <c r="AY64" s="289">
        <v>15.02</v>
      </c>
      <c r="AZ64" s="289">
        <v>41.5</v>
      </c>
      <c r="BA64" s="255">
        <v>41</v>
      </c>
      <c r="BB64" s="255" t="s">
        <v>107</v>
      </c>
      <c r="BC64" s="255">
        <v>2</v>
      </c>
      <c r="BD64" s="255">
        <v>2</v>
      </c>
      <c r="BE64" s="255">
        <v>128</v>
      </c>
      <c r="BF64" s="255">
        <v>138</v>
      </c>
      <c r="BG64" s="255">
        <v>153</v>
      </c>
      <c r="BH64" s="255">
        <v>2</v>
      </c>
      <c r="BI64" s="255">
        <v>2</v>
      </c>
      <c r="BJ64" s="255">
        <v>2</v>
      </c>
    </row>
    <row r="65" spans="1:62" ht="16.5" thickBot="1" x14ac:dyDescent="0.3">
      <c r="F65" s="264" t="s">
        <v>58</v>
      </c>
      <c r="G65" s="288">
        <v>0</v>
      </c>
      <c r="H65" s="264" t="s">
        <v>160</v>
      </c>
      <c r="I65" s="288">
        <v>0</v>
      </c>
      <c r="J65" s="264" t="s">
        <v>167</v>
      </c>
      <c r="K65" s="288">
        <v>0</v>
      </c>
      <c r="R65" s="315">
        <v>400</v>
      </c>
      <c r="S65" s="278">
        <v>60</v>
      </c>
      <c r="T65" s="307">
        <v>400</v>
      </c>
      <c r="U65" s="307">
        <v>60</v>
      </c>
      <c r="V65" s="307">
        <v>400</v>
      </c>
      <c r="W65" s="278">
        <v>60</v>
      </c>
      <c r="X65"/>
      <c r="AD65" s="303">
        <v>5.0810000000000004</v>
      </c>
      <c r="AE65" s="302">
        <v>0</v>
      </c>
      <c r="AF65" s="303">
        <v>7.2309999999999999</v>
      </c>
      <c r="AG65" s="302">
        <v>0</v>
      </c>
      <c r="AH65" s="303">
        <v>15.071</v>
      </c>
      <c r="AI65" s="302">
        <v>0</v>
      </c>
      <c r="AP65" s="258">
        <v>1</v>
      </c>
      <c r="AQ65" s="255">
        <v>12.5</v>
      </c>
      <c r="AR65" s="255">
        <v>15</v>
      </c>
      <c r="AS65" s="255">
        <v>25</v>
      </c>
      <c r="AT65" s="255">
        <v>5.8</v>
      </c>
      <c r="AU65" s="255">
        <v>5.7</v>
      </c>
      <c r="AV65" s="289">
        <v>5.6</v>
      </c>
      <c r="AW65" s="289">
        <v>5.08</v>
      </c>
      <c r="AX65" s="289">
        <v>7.23</v>
      </c>
      <c r="AY65" s="289">
        <v>15.07</v>
      </c>
      <c r="AZ65" s="289">
        <v>42</v>
      </c>
      <c r="BA65" s="255">
        <v>41.5</v>
      </c>
      <c r="BB65" s="255" t="s">
        <v>115</v>
      </c>
      <c r="BC65" s="255">
        <v>1</v>
      </c>
      <c r="BD65" s="255">
        <v>1</v>
      </c>
      <c r="BE65" s="255">
        <v>125</v>
      </c>
      <c r="BF65" s="255">
        <v>135</v>
      </c>
      <c r="BG65" s="255">
        <v>150</v>
      </c>
      <c r="BH65" s="255">
        <v>1</v>
      </c>
      <c r="BI65" s="255">
        <v>1</v>
      </c>
      <c r="BJ65" s="255">
        <v>1</v>
      </c>
    </row>
    <row r="66" spans="1:62" x14ac:dyDescent="0.25">
      <c r="F66" s="264" t="s">
        <v>168</v>
      </c>
      <c r="G66" s="302">
        <v>0</v>
      </c>
      <c r="H66" s="264" t="s">
        <v>169</v>
      </c>
      <c r="I66" s="302">
        <v>0</v>
      </c>
      <c r="J66" s="264" t="s">
        <v>170</v>
      </c>
      <c r="K66" s="302">
        <v>0</v>
      </c>
      <c r="X66"/>
    </row>
    <row r="67" spans="1:62" ht="15" x14ac:dyDescent="0.25">
      <c r="I67"/>
      <c r="J67"/>
      <c r="X67"/>
    </row>
    <row r="68" spans="1:62" ht="15" x14ac:dyDescent="0.25">
      <c r="I68"/>
      <c r="J68"/>
      <c r="X68"/>
    </row>
    <row r="69" spans="1:62" ht="15" x14ac:dyDescent="0.25">
      <c r="I69"/>
      <c r="J69"/>
      <c r="X69"/>
    </row>
    <row r="70" spans="1:62" ht="16.5" thickBot="1" x14ac:dyDescent="0.3">
      <c r="A70" s="258">
        <v>60</v>
      </c>
      <c r="F70" s="258"/>
      <c r="G70" s="260" t="s">
        <v>108</v>
      </c>
      <c r="H70" s="332" t="s">
        <v>104</v>
      </c>
      <c r="I70"/>
      <c r="K70" s="345" t="s">
        <v>105</v>
      </c>
      <c r="L70" s="263"/>
      <c r="X70"/>
    </row>
    <row r="71" spans="1:62" ht="16.5" thickBot="1" x14ac:dyDescent="0.3">
      <c r="A71" s="258">
        <v>59</v>
      </c>
      <c r="F71" s="258">
        <v>60</v>
      </c>
      <c r="G71" s="289">
        <v>12.5</v>
      </c>
      <c r="H71" s="255">
        <v>12</v>
      </c>
      <c r="K71" s="265">
        <v>26</v>
      </c>
      <c r="L71" s="349">
        <v>3.0092592592592595E-4</v>
      </c>
      <c r="X71"/>
      <c r="AP71" s="621" t="s">
        <v>16</v>
      </c>
      <c r="AQ71" s="783" t="s">
        <v>94</v>
      </c>
      <c r="AR71" s="784"/>
      <c r="AS71" s="785"/>
      <c r="AT71" s="786" t="s">
        <v>95</v>
      </c>
      <c r="AU71" s="787"/>
      <c r="AV71" s="787"/>
      <c r="AW71" s="787"/>
      <c r="AX71" s="787"/>
      <c r="AY71" s="788"/>
      <c r="AZ71" s="789" t="s">
        <v>96</v>
      </c>
      <c r="BA71" s="784"/>
      <c r="BB71" s="790"/>
      <c r="BC71" s="778" t="s">
        <v>42</v>
      </c>
      <c r="BD71" s="779"/>
      <c r="BE71" s="777" t="s">
        <v>111</v>
      </c>
      <c r="BF71" s="778"/>
      <c r="BG71" s="779"/>
      <c r="BH71" s="777" t="s">
        <v>112</v>
      </c>
      <c r="BI71" s="778"/>
      <c r="BJ71" s="779"/>
    </row>
    <row r="72" spans="1:62" ht="16.5" thickBot="1" x14ac:dyDescent="0.3">
      <c r="A72" s="258">
        <v>58</v>
      </c>
      <c r="F72" s="258">
        <v>59</v>
      </c>
      <c r="G72" s="289">
        <v>13</v>
      </c>
      <c r="H72" s="255">
        <v>12.5</v>
      </c>
      <c r="K72" s="265">
        <v>26.5</v>
      </c>
      <c r="L72" s="349">
        <v>3.0671296296296295E-4</v>
      </c>
      <c r="M72" s="255"/>
      <c r="X72"/>
      <c r="AP72" s="621"/>
      <c r="AQ72" s="201" t="s">
        <v>98</v>
      </c>
      <c r="AR72" s="201" t="s">
        <v>99</v>
      </c>
      <c r="AS72" s="202" t="s">
        <v>100</v>
      </c>
      <c r="AT72" s="783" t="s">
        <v>101</v>
      </c>
      <c r="AU72" s="784"/>
      <c r="AV72" s="785"/>
      <c r="AW72" s="202" t="s">
        <v>113</v>
      </c>
      <c r="AX72" s="182" t="s">
        <v>114</v>
      </c>
      <c r="AY72" s="201" t="s">
        <v>35</v>
      </c>
      <c r="AZ72" s="783" t="s">
        <v>102</v>
      </c>
      <c r="BA72" s="785"/>
      <c r="BB72" s="203" t="s">
        <v>103</v>
      </c>
      <c r="BC72" s="781"/>
      <c r="BD72" s="782"/>
      <c r="BE72" s="780"/>
      <c r="BF72" s="781"/>
      <c r="BG72" s="782"/>
      <c r="BH72" s="780"/>
      <c r="BI72" s="781"/>
      <c r="BJ72" s="782"/>
    </row>
    <row r="73" spans="1:62" ht="16.5" thickBot="1" x14ac:dyDescent="0.3">
      <c r="A73" s="258">
        <v>57</v>
      </c>
      <c r="F73" s="258">
        <v>58</v>
      </c>
      <c r="G73" s="289">
        <v>13.5</v>
      </c>
      <c r="H73" s="255">
        <v>13</v>
      </c>
      <c r="K73" s="265">
        <v>27</v>
      </c>
      <c r="L73" s="349">
        <v>3.1250000000000001E-4</v>
      </c>
      <c r="Q73" s="258">
        <v>1</v>
      </c>
      <c r="R73" s="289">
        <v>12.5</v>
      </c>
      <c r="S73" s="255">
        <v>12</v>
      </c>
      <c r="T73" s="255">
        <v>26</v>
      </c>
      <c r="X73"/>
      <c r="AP73" s="622"/>
      <c r="AQ73" s="204">
        <v>41579</v>
      </c>
      <c r="AR73" s="205" t="s">
        <v>104</v>
      </c>
      <c r="AS73" s="205" t="s">
        <v>105</v>
      </c>
      <c r="AT73" s="204">
        <v>41579</v>
      </c>
      <c r="AU73" s="205" t="s">
        <v>104</v>
      </c>
      <c r="AV73" s="205" t="s">
        <v>105</v>
      </c>
      <c r="AW73" s="204">
        <v>41579</v>
      </c>
      <c r="AX73" s="205" t="s">
        <v>104</v>
      </c>
      <c r="AY73" s="205" t="s">
        <v>105</v>
      </c>
      <c r="AZ73" s="204">
        <v>41579</v>
      </c>
      <c r="BA73" s="205" t="s">
        <v>104</v>
      </c>
      <c r="BB73" s="205" t="s">
        <v>105</v>
      </c>
      <c r="BC73" s="205" t="s">
        <v>104</v>
      </c>
      <c r="BD73" s="205" t="s">
        <v>105</v>
      </c>
      <c r="BE73" s="204">
        <v>41579</v>
      </c>
      <c r="BF73" s="205" t="s">
        <v>104</v>
      </c>
      <c r="BG73" s="205" t="s">
        <v>105</v>
      </c>
      <c r="BH73" s="204">
        <v>41579</v>
      </c>
      <c r="BI73" s="205" t="s">
        <v>104</v>
      </c>
      <c r="BJ73" s="205" t="s">
        <v>105</v>
      </c>
    </row>
    <row r="74" spans="1:62" ht="16.5" thickBot="1" x14ac:dyDescent="0.3">
      <c r="A74" s="258">
        <v>56</v>
      </c>
      <c r="F74" s="258">
        <v>57</v>
      </c>
      <c r="G74" s="289">
        <v>14</v>
      </c>
      <c r="H74" s="255">
        <v>13.5</v>
      </c>
      <c r="K74" s="265">
        <v>27.5</v>
      </c>
      <c r="L74" s="349">
        <v>3.1828703703703701E-4</v>
      </c>
      <c r="M74" s="255"/>
      <c r="Q74" s="258">
        <v>2</v>
      </c>
      <c r="R74" s="289">
        <v>13</v>
      </c>
      <c r="S74" s="255">
        <v>12.5</v>
      </c>
      <c r="T74" s="255">
        <v>26.5</v>
      </c>
      <c r="X74"/>
      <c r="AP74" s="181">
        <v>60</v>
      </c>
      <c r="AQ74" s="201">
        <v>3</v>
      </c>
      <c r="AR74" s="201">
        <v>6</v>
      </c>
      <c r="AS74" s="201">
        <v>9</v>
      </c>
      <c r="AT74" s="201">
        <v>4.0999999999999996</v>
      </c>
      <c r="AU74" s="201">
        <v>4</v>
      </c>
      <c r="AV74" s="183">
        <v>3.9</v>
      </c>
      <c r="AW74" s="183">
        <v>3.1</v>
      </c>
      <c r="AX74" s="183">
        <v>4.45</v>
      </c>
      <c r="AY74" s="183">
        <v>10.3</v>
      </c>
      <c r="AZ74" s="183">
        <v>12.5</v>
      </c>
      <c r="BA74" s="201">
        <v>12</v>
      </c>
      <c r="BB74" s="201">
        <v>26</v>
      </c>
      <c r="BC74" s="201">
        <v>50</v>
      </c>
      <c r="BD74" s="201">
        <v>50</v>
      </c>
      <c r="BE74" s="201">
        <v>260</v>
      </c>
      <c r="BF74" s="201">
        <v>270</v>
      </c>
      <c r="BG74" s="201">
        <v>290</v>
      </c>
      <c r="BH74" s="201">
        <v>25</v>
      </c>
      <c r="BI74" s="201">
        <v>30</v>
      </c>
      <c r="BJ74" s="201">
        <v>35</v>
      </c>
    </row>
    <row r="75" spans="1:62" ht="16.5" thickBot="1" x14ac:dyDescent="0.3">
      <c r="A75" s="258">
        <v>55</v>
      </c>
      <c r="F75" s="258">
        <v>56</v>
      </c>
      <c r="G75" s="289">
        <v>14.5</v>
      </c>
      <c r="H75" s="255">
        <v>14</v>
      </c>
      <c r="K75" s="265">
        <v>28</v>
      </c>
      <c r="L75" s="349">
        <v>3.2407407407407406E-4</v>
      </c>
      <c r="Q75" s="258">
        <v>3</v>
      </c>
      <c r="R75" s="289">
        <v>13.5</v>
      </c>
      <c r="S75" s="255">
        <v>13</v>
      </c>
      <c r="T75" s="255">
        <v>27</v>
      </c>
      <c r="X75"/>
      <c r="AP75" s="181">
        <v>59</v>
      </c>
      <c r="AQ75" s="201">
        <v>3.1</v>
      </c>
      <c r="AR75" s="201">
        <v>6.1</v>
      </c>
      <c r="AS75" s="201">
        <v>9.15</v>
      </c>
      <c r="AT75" s="201"/>
      <c r="AU75" s="201"/>
      <c r="AV75" s="183"/>
      <c r="AW75" s="183">
        <v>3.12</v>
      </c>
      <c r="AX75" s="183">
        <v>4.47</v>
      </c>
      <c r="AY75" s="183">
        <v>10.33</v>
      </c>
      <c r="AZ75" s="183">
        <v>13</v>
      </c>
      <c r="BA75" s="201">
        <v>12.5</v>
      </c>
      <c r="BB75" s="201">
        <v>26.5</v>
      </c>
      <c r="BC75" s="201"/>
      <c r="BD75" s="201"/>
      <c r="BE75" s="201">
        <v>258</v>
      </c>
      <c r="BF75" s="201">
        <v>268</v>
      </c>
      <c r="BG75" s="201">
        <v>288</v>
      </c>
      <c r="BH75" s="201"/>
      <c r="BI75" s="201"/>
      <c r="BJ75" s="201"/>
    </row>
    <row r="76" spans="1:62" ht="16.5" thickBot="1" x14ac:dyDescent="0.3">
      <c r="A76" s="258">
        <v>54</v>
      </c>
      <c r="F76" s="258">
        <v>55</v>
      </c>
      <c r="G76" s="289">
        <v>15</v>
      </c>
      <c r="H76" s="255">
        <v>14.5</v>
      </c>
      <c r="K76" s="265">
        <v>28.5</v>
      </c>
      <c r="L76" s="349">
        <v>3.2986111111111107E-4</v>
      </c>
      <c r="M76" s="255"/>
      <c r="Q76" s="258">
        <v>4</v>
      </c>
      <c r="R76" s="289">
        <v>14</v>
      </c>
      <c r="S76" s="255">
        <v>13.5</v>
      </c>
      <c r="T76" s="255">
        <v>27.5</v>
      </c>
      <c r="X76"/>
      <c r="AP76" s="181">
        <v>58</v>
      </c>
      <c r="AQ76" s="201">
        <v>3.2</v>
      </c>
      <c r="AR76" s="201">
        <v>6.2</v>
      </c>
      <c r="AS76" s="201">
        <v>9.3000000000000007</v>
      </c>
      <c r="AT76" s="201"/>
      <c r="AU76" s="201">
        <v>4.0999999999999996</v>
      </c>
      <c r="AV76" s="183">
        <v>4</v>
      </c>
      <c r="AW76" s="183">
        <v>3.14</v>
      </c>
      <c r="AX76" s="183">
        <v>4.49</v>
      </c>
      <c r="AY76" s="183">
        <v>10.36</v>
      </c>
      <c r="AZ76" s="183">
        <v>13.5</v>
      </c>
      <c r="BA76" s="201">
        <v>13</v>
      </c>
      <c r="BB76" s="201">
        <v>27</v>
      </c>
      <c r="BC76" s="201">
        <v>49</v>
      </c>
      <c r="BD76" s="201">
        <v>49</v>
      </c>
      <c r="BE76" s="201">
        <v>256</v>
      </c>
      <c r="BF76" s="201">
        <v>266</v>
      </c>
      <c r="BG76" s="201">
        <v>286</v>
      </c>
      <c r="BH76" s="201"/>
      <c r="BI76" s="201"/>
      <c r="BJ76" s="201">
        <v>34</v>
      </c>
    </row>
    <row r="77" spans="1:62" ht="16.5" thickBot="1" x14ac:dyDescent="0.3">
      <c r="A77" s="258">
        <v>53</v>
      </c>
      <c r="F77" s="258">
        <v>54</v>
      </c>
      <c r="G77" s="289">
        <v>15.5</v>
      </c>
      <c r="H77" s="255">
        <v>15</v>
      </c>
      <c r="K77" s="265">
        <v>29</v>
      </c>
      <c r="L77" s="349">
        <v>3.3564814814814812E-4</v>
      </c>
      <c r="Q77" s="258">
        <v>5</v>
      </c>
      <c r="R77" s="289">
        <v>14.5</v>
      </c>
      <c r="S77" s="255">
        <v>14</v>
      </c>
      <c r="T77" s="255">
        <v>28</v>
      </c>
      <c r="X77"/>
      <c r="AP77" s="181">
        <v>57</v>
      </c>
      <c r="AQ77" s="201">
        <v>3.3</v>
      </c>
      <c r="AR77" s="201">
        <v>6.3</v>
      </c>
      <c r="AS77" s="201">
        <v>9.4499999999999993</v>
      </c>
      <c r="AT77" s="201">
        <v>4.2</v>
      </c>
      <c r="AU77" s="201"/>
      <c r="AV77" s="183"/>
      <c r="AW77" s="183">
        <v>3.16</v>
      </c>
      <c r="AX77" s="183">
        <v>4.51</v>
      </c>
      <c r="AY77" s="183">
        <v>10.39</v>
      </c>
      <c r="AZ77" s="183">
        <v>14</v>
      </c>
      <c r="BA77" s="201">
        <v>13.5</v>
      </c>
      <c r="BB77" s="201">
        <v>27.5</v>
      </c>
      <c r="BC77" s="201"/>
      <c r="BD77" s="201"/>
      <c r="BE77" s="201">
        <v>254</v>
      </c>
      <c r="BF77" s="201">
        <v>264</v>
      </c>
      <c r="BG77" s="201">
        <v>284</v>
      </c>
      <c r="BH77" s="201"/>
      <c r="BI77" s="201">
        <v>29</v>
      </c>
      <c r="BJ77" s="201"/>
    </row>
    <row r="78" spans="1:62" ht="16.5" thickBot="1" x14ac:dyDescent="0.3">
      <c r="A78" s="258">
        <v>52</v>
      </c>
      <c r="F78" s="258">
        <v>53</v>
      </c>
      <c r="G78" s="289">
        <v>16</v>
      </c>
      <c r="H78" s="255">
        <v>15.5</v>
      </c>
      <c r="K78" s="265">
        <v>29.5</v>
      </c>
      <c r="L78" s="349">
        <v>3.4143518518518513E-4</v>
      </c>
      <c r="M78" s="255"/>
      <c r="Q78" s="258">
        <v>6</v>
      </c>
      <c r="R78" s="289">
        <v>15</v>
      </c>
      <c r="S78" s="255">
        <v>14.5</v>
      </c>
      <c r="T78" s="255">
        <v>28.5</v>
      </c>
      <c r="X78"/>
      <c r="AP78" s="181">
        <v>56</v>
      </c>
      <c r="AQ78" s="201">
        <v>3.4</v>
      </c>
      <c r="AR78" s="201">
        <v>6.4</v>
      </c>
      <c r="AS78" s="201">
        <v>10</v>
      </c>
      <c r="AT78" s="201"/>
      <c r="AU78" s="201">
        <v>4.2</v>
      </c>
      <c r="AV78" s="183">
        <v>4.0999999999999996</v>
      </c>
      <c r="AW78" s="183">
        <v>3.18</v>
      </c>
      <c r="AX78" s="183">
        <v>4.53</v>
      </c>
      <c r="AY78" s="183">
        <v>10.42</v>
      </c>
      <c r="AZ78" s="183">
        <v>14.5</v>
      </c>
      <c r="BA78" s="201">
        <v>14</v>
      </c>
      <c r="BB78" s="201">
        <v>28</v>
      </c>
      <c r="BC78" s="201">
        <v>48</v>
      </c>
      <c r="BD78" s="201">
        <v>48</v>
      </c>
      <c r="BE78" s="201">
        <v>252</v>
      </c>
      <c r="BF78" s="201">
        <v>262</v>
      </c>
      <c r="BG78" s="201">
        <v>282</v>
      </c>
      <c r="BH78" s="201">
        <v>24</v>
      </c>
      <c r="BI78" s="201"/>
      <c r="BJ78" s="201">
        <v>33</v>
      </c>
    </row>
    <row r="79" spans="1:62" ht="16.5" thickBot="1" x14ac:dyDescent="0.3">
      <c r="A79" s="258">
        <v>51</v>
      </c>
      <c r="F79" s="258">
        <v>52</v>
      </c>
      <c r="G79" s="289">
        <v>16.5</v>
      </c>
      <c r="H79" s="255">
        <v>16</v>
      </c>
      <c r="K79" s="265">
        <v>30</v>
      </c>
      <c r="L79" s="349">
        <v>3.4837962962962969E-4</v>
      </c>
      <c r="Q79" s="258">
        <v>7</v>
      </c>
      <c r="R79" s="289">
        <v>15.5</v>
      </c>
      <c r="S79" s="255">
        <v>15</v>
      </c>
      <c r="T79" s="255">
        <v>29</v>
      </c>
      <c r="X79"/>
      <c r="AP79" s="181">
        <v>55</v>
      </c>
      <c r="AQ79" s="201">
        <v>3.5</v>
      </c>
      <c r="AR79" s="201">
        <v>6.5</v>
      </c>
      <c r="AS79" s="201">
        <v>10.15</v>
      </c>
      <c r="AT79" s="201"/>
      <c r="AU79" s="201"/>
      <c r="AV79" s="183"/>
      <c r="AW79" s="183">
        <v>3.2</v>
      </c>
      <c r="AX79" s="183">
        <v>4.55</v>
      </c>
      <c r="AY79" s="183">
        <v>10.45</v>
      </c>
      <c r="AZ79" s="183">
        <v>15</v>
      </c>
      <c r="BA79" s="201">
        <v>14.5</v>
      </c>
      <c r="BB79" s="201">
        <v>28.5</v>
      </c>
      <c r="BC79" s="201"/>
      <c r="BD79" s="201"/>
      <c r="BE79" s="201">
        <v>250</v>
      </c>
      <c r="BF79" s="201">
        <v>260</v>
      </c>
      <c r="BG79" s="201">
        <v>280</v>
      </c>
      <c r="BH79" s="201"/>
      <c r="BI79" s="201"/>
      <c r="BJ79" s="201"/>
    </row>
    <row r="80" spans="1:62" ht="16.5" thickBot="1" x14ac:dyDescent="0.3">
      <c r="A80" s="258">
        <v>50</v>
      </c>
      <c r="F80" s="258">
        <v>51</v>
      </c>
      <c r="G80" s="289">
        <v>17</v>
      </c>
      <c r="H80" s="255">
        <v>16.5</v>
      </c>
      <c r="K80" s="265">
        <v>30.5</v>
      </c>
      <c r="L80" s="349">
        <v>3.5300925925925924E-4</v>
      </c>
      <c r="M80" s="255"/>
      <c r="Q80" s="258">
        <v>8</v>
      </c>
      <c r="R80" s="289">
        <v>16</v>
      </c>
      <c r="S80" s="255">
        <v>15.5</v>
      </c>
      <c r="T80" s="255">
        <v>29.5</v>
      </c>
      <c r="U80" s="201"/>
      <c r="V80" s="181"/>
      <c r="W80" s="201"/>
      <c r="X80" s="181"/>
      <c r="AP80" s="181">
        <v>54</v>
      </c>
      <c r="AQ80" s="201">
        <v>4</v>
      </c>
      <c r="AR80" s="201">
        <v>7</v>
      </c>
      <c r="AS80" s="201">
        <v>10.3</v>
      </c>
      <c r="AT80" s="201">
        <v>4.3</v>
      </c>
      <c r="AU80" s="201"/>
      <c r="AV80" s="183">
        <v>4.2</v>
      </c>
      <c r="AW80" s="183">
        <v>3.22</v>
      </c>
      <c r="AX80" s="183">
        <v>4.57</v>
      </c>
      <c r="AY80" s="183">
        <v>10.48</v>
      </c>
      <c r="AZ80" s="183">
        <v>15.5</v>
      </c>
      <c r="BA80" s="201">
        <v>15</v>
      </c>
      <c r="BB80" s="201">
        <v>29</v>
      </c>
      <c r="BC80" s="201">
        <v>47</v>
      </c>
      <c r="BD80" s="201">
        <v>47</v>
      </c>
      <c r="BE80" s="201">
        <v>248</v>
      </c>
      <c r="BF80" s="201">
        <v>258</v>
      </c>
      <c r="BG80" s="201">
        <v>278</v>
      </c>
      <c r="BH80" s="201"/>
      <c r="BI80" s="201">
        <v>28</v>
      </c>
      <c r="BJ80" s="201">
        <v>32</v>
      </c>
    </row>
    <row r="81" spans="1:62" ht="16.5" thickBot="1" x14ac:dyDescent="0.3">
      <c r="A81" s="258">
        <v>49</v>
      </c>
      <c r="F81" s="258">
        <v>50</v>
      </c>
      <c r="G81" s="289">
        <v>17.5</v>
      </c>
      <c r="H81" s="255">
        <v>17</v>
      </c>
      <c r="K81" s="265">
        <v>31</v>
      </c>
      <c r="L81" s="349">
        <v>3.5879629629629635E-4</v>
      </c>
      <c r="M81" s="255"/>
      <c r="Q81" s="258">
        <v>9</v>
      </c>
      <c r="R81" s="289">
        <v>16.5</v>
      </c>
      <c r="S81" s="255">
        <v>16</v>
      </c>
      <c r="T81" s="255">
        <v>30</v>
      </c>
      <c r="U81" s="201"/>
      <c r="V81" s="181"/>
      <c r="W81" s="201"/>
      <c r="X81" s="181"/>
      <c r="Z81" s="261"/>
      <c r="AD81" s="261"/>
      <c r="AF81" s="261"/>
      <c r="AP81" s="181">
        <v>53</v>
      </c>
      <c r="AQ81" s="201">
        <v>4.0999999999999996</v>
      </c>
      <c r="AR81" s="201">
        <v>7.1</v>
      </c>
      <c r="AS81" s="201">
        <v>10.45</v>
      </c>
      <c r="AT81" s="201"/>
      <c r="AU81" s="201">
        <v>4.3</v>
      </c>
      <c r="AV81" s="183"/>
      <c r="AW81" s="183">
        <v>3.24</v>
      </c>
      <c r="AX81" s="183">
        <v>4.59</v>
      </c>
      <c r="AY81" s="183">
        <v>10.51</v>
      </c>
      <c r="AZ81" s="183">
        <v>16</v>
      </c>
      <c r="BA81" s="201">
        <v>15.5</v>
      </c>
      <c r="BB81" s="201">
        <v>29.5</v>
      </c>
      <c r="BC81" s="201"/>
      <c r="BD81" s="201"/>
      <c r="BE81" s="201">
        <v>246</v>
      </c>
      <c r="BF81" s="201">
        <v>256</v>
      </c>
      <c r="BG81" s="201">
        <v>276</v>
      </c>
      <c r="BH81" s="201"/>
      <c r="BI81" s="201"/>
      <c r="BJ81" s="201"/>
    </row>
    <row r="82" spans="1:62" ht="16.5" thickBot="1" x14ac:dyDescent="0.3">
      <c r="A82" s="258">
        <v>48</v>
      </c>
      <c r="F82" s="258">
        <v>49</v>
      </c>
      <c r="G82" s="289">
        <v>18</v>
      </c>
      <c r="H82" s="255">
        <v>17.5</v>
      </c>
      <c r="K82" s="265">
        <v>31.5</v>
      </c>
      <c r="L82" s="349">
        <v>3.6458333333333335E-4</v>
      </c>
      <c r="M82" s="255"/>
      <c r="Q82" s="258">
        <v>10</v>
      </c>
      <c r="R82" s="289">
        <v>17</v>
      </c>
      <c r="S82" s="255">
        <v>16.5</v>
      </c>
      <c r="T82" s="255">
        <v>30.5</v>
      </c>
      <c r="U82" s="201"/>
      <c r="V82" s="181"/>
      <c r="W82" s="201"/>
      <c r="X82" s="181"/>
      <c r="Z82" s="261"/>
      <c r="AD82" s="261"/>
      <c r="AF82" s="261"/>
      <c r="AP82" s="181">
        <v>52</v>
      </c>
      <c r="AQ82" s="201">
        <v>4.2</v>
      </c>
      <c r="AR82" s="201">
        <v>7.2</v>
      </c>
      <c r="AS82" s="201">
        <v>11</v>
      </c>
      <c r="AT82" s="201"/>
      <c r="AU82" s="201"/>
      <c r="AV82" s="183"/>
      <c r="AW82" s="183">
        <v>3.26</v>
      </c>
      <c r="AX82" s="183">
        <v>5.0199999999999996</v>
      </c>
      <c r="AY82" s="183">
        <v>10.54</v>
      </c>
      <c r="AZ82" s="183">
        <v>16.5</v>
      </c>
      <c r="BA82" s="201">
        <v>16</v>
      </c>
      <c r="BB82" s="201">
        <v>30</v>
      </c>
      <c r="BC82" s="201">
        <v>46</v>
      </c>
      <c r="BD82" s="201">
        <v>46</v>
      </c>
      <c r="BE82" s="201">
        <v>244</v>
      </c>
      <c r="BF82" s="201">
        <v>254</v>
      </c>
      <c r="BG82" s="201">
        <v>274</v>
      </c>
      <c r="BH82" s="201">
        <v>23</v>
      </c>
      <c r="BI82" s="201"/>
      <c r="BJ82" s="201">
        <v>31</v>
      </c>
    </row>
    <row r="83" spans="1:62" ht="16.5" thickBot="1" x14ac:dyDescent="0.3">
      <c r="A83" s="258">
        <v>47</v>
      </c>
      <c r="F83" s="258">
        <v>48</v>
      </c>
      <c r="G83" s="289">
        <v>18.5</v>
      </c>
      <c r="H83" s="255">
        <v>18</v>
      </c>
      <c r="K83" s="265">
        <v>32</v>
      </c>
      <c r="L83" s="349">
        <v>3.7037037037037035E-4</v>
      </c>
      <c r="M83" s="255"/>
      <c r="Q83" s="258">
        <v>11</v>
      </c>
      <c r="R83" s="289">
        <v>17.5</v>
      </c>
      <c r="S83" s="255">
        <v>17</v>
      </c>
      <c r="T83" s="255">
        <v>31</v>
      </c>
      <c r="U83" s="201"/>
      <c r="V83" s="181"/>
      <c r="W83" s="201"/>
      <c r="X83" s="181"/>
      <c r="Z83" s="261"/>
      <c r="AD83" s="261"/>
      <c r="AF83" s="261"/>
      <c r="AP83" s="181">
        <v>51</v>
      </c>
      <c r="AQ83" s="201">
        <v>4.3</v>
      </c>
      <c r="AR83" s="201">
        <v>7.3</v>
      </c>
      <c r="AS83" s="201">
        <v>11.15</v>
      </c>
      <c r="AT83" s="201">
        <v>4.4000000000000004</v>
      </c>
      <c r="AU83" s="201"/>
      <c r="AV83" s="183">
        <v>4.3</v>
      </c>
      <c r="AW83" s="183">
        <v>3.28</v>
      </c>
      <c r="AX83" s="183">
        <v>5.05</v>
      </c>
      <c r="AY83" s="183">
        <v>10.57</v>
      </c>
      <c r="AZ83" s="183">
        <v>17</v>
      </c>
      <c r="BA83" s="201">
        <v>16.5</v>
      </c>
      <c r="BB83" s="201">
        <v>30.5</v>
      </c>
      <c r="BC83" s="201"/>
      <c r="BD83" s="201"/>
      <c r="BE83" s="201">
        <v>242</v>
      </c>
      <c r="BF83" s="201">
        <v>252</v>
      </c>
      <c r="BG83" s="201">
        <v>272</v>
      </c>
      <c r="BH83" s="201"/>
      <c r="BI83" s="201">
        <v>27</v>
      </c>
      <c r="BJ83" s="201"/>
    </row>
    <row r="84" spans="1:62" ht="16.5" thickBot="1" x14ac:dyDescent="0.3">
      <c r="A84" s="258">
        <v>46</v>
      </c>
      <c r="F84" s="258">
        <v>47</v>
      </c>
      <c r="G84" s="289">
        <v>19</v>
      </c>
      <c r="H84" s="255">
        <v>18.5</v>
      </c>
      <c r="K84" s="265">
        <v>32.5</v>
      </c>
      <c r="L84" s="349">
        <v>3.7615740740740735E-4</v>
      </c>
      <c r="M84" s="255"/>
      <c r="Q84" s="258">
        <v>12</v>
      </c>
      <c r="R84" s="289">
        <v>18</v>
      </c>
      <c r="S84" s="255">
        <v>17.5</v>
      </c>
      <c r="T84" s="255">
        <v>31.5</v>
      </c>
      <c r="U84" s="201"/>
      <c r="V84" s="181"/>
      <c r="W84" s="201"/>
      <c r="X84" s="181"/>
      <c r="Z84" s="261"/>
      <c r="AD84" s="261"/>
      <c r="AF84" s="261"/>
      <c r="AP84" s="181">
        <v>50</v>
      </c>
      <c r="AQ84" s="201">
        <v>4.4000000000000004</v>
      </c>
      <c r="AR84" s="201">
        <v>7.4</v>
      </c>
      <c r="AS84" s="201">
        <v>11.3</v>
      </c>
      <c r="AT84" s="201"/>
      <c r="AU84" s="201">
        <v>4.4000000000000004</v>
      </c>
      <c r="AV84" s="183"/>
      <c r="AW84" s="183">
        <v>3.3</v>
      </c>
      <c r="AX84" s="183">
        <v>5.08</v>
      </c>
      <c r="AY84" s="183">
        <v>11.02</v>
      </c>
      <c r="AZ84" s="183">
        <v>17.5</v>
      </c>
      <c r="BA84" s="201">
        <v>17</v>
      </c>
      <c r="BB84" s="201">
        <v>31</v>
      </c>
      <c r="BC84" s="201">
        <v>45</v>
      </c>
      <c r="BD84" s="201">
        <v>45</v>
      </c>
      <c r="BE84" s="201">
        <v>240</v>
      </c>
      <c r="BF84" s="201">
        <v>250</v>
      </c>
      <c r="BG84" s="201">
        <v>270</v>
      </c>
      <c r="BH84" s="201"/>
      <c r="BI84" s="201"/>
      <c r="BJ84" s="201">
        <v>30</v>
      </c>
    </row>
    <row r="85" spans="1:62" ht="16.5" thickBot="1" x14ac:dyDescent="0.3">
      <c r="A85" s="258">
        <v>45</v>
      </c>
      <c r="F85" s="258">
        <v>46</v>
      </c>
      <c r="G85" s="289">
        <v>19.5</v>
      </c>
      <c r="H85" s="255">
        <v>19</v>
      </c>
      <c r="K85" s="265">
        <v>33</v>
      </c>
      <c r="L85" s="349">
        <v>3.8194444444444446E-4</v>
      </c>
      <c r="M85" s="255"/>
      <c r="Q85" s="258">
        <v>13</v>
      </c>
      <c r="R85" s="289">
        <v>18.5</v>
      </c>
      <c r="S85" s="255">
        <v>18</v>
      </c>
      <c r="T85" s="255">
        <v>32</v>
      </c>
      <c r="U85" s="201"/>
      <c r="V85" s="181"/>
      <c r="W85" s="201"/>
      <c r="X85" s="181"/>
      <c r="Z85" s="261"/>
      <c r="AD85" s="261"/>
      <c r="AF85" s="261"/>
      <c r="AP85" s="181">
        <v>49</v>
      </c>
      <c r="AQ85" s="201">
        <v>4.5</v>
      </c>
      <c r="AR85" s="201">
        <v>7.5</v>
      </c>
      <c r="AS85" s="201">
        <v>11.45</v>
      </c>
      <c r="AT85" s="201"/>
      <c r="AU85" s="201"/>
      <c r="AV85" s="183"/>
      <c r="AW85" s="183">
        <v>3.32</v>
      </c>
      <c r="AX85" s="183">
        <v>5.1100000000000003</v>
      </c>
      <c r="AY85" s="183">
        <v>11.07</v>
      </c>
      <c r="AZ85" s="183">
        <v>18</v>
      </c>
      <c r="BA85" s="201">
        <v>17.5</v>
      </c>
      <c r="BB85" s="201">
        <v>31.5</v>
      </c>
      <c r="BC85" s="201"/>
      <c r="BD85" s="201"/>
      <c r="BE85" s="201">
        <v>238</v>
      </c>
      <c r="BF85" s="201">
        <v>248</v>
      </c>
      <c r="BG85" s="201">
        <v>268</v>
      </c>
      <c r="BH85" s="201"/>
      <c r="BI85" s="201"/>
      <c r="BJ85" s="201"/>
    </row>
    <row r="86" spans="1:62" ht="16.5" thickBot="1" x14ac:dyDescent="0.3">
      <c r="A86" s="258">
        <v>44</v>
      </c>
      <c r="F86" s="258">
        <v>45</v>
      </c>
      <c r="G86" s="289">
        <v>20</v>
      </c>
      <c r="H86" s="255">
        <v>19.5</v>
      </c>
      <c r="K86" s="265">
        <v>33.5</v>
      </c>
      <c r="L86" s="349">
        <v>3.8773148148148152E-4</v>
      </c>
      <c r="M86" s="255"/>
      <c r="Q86" s="258">
        <v>14</v>
      </c>
      <c r="R86" s="289">
        <v>19</v>
      </c>
      <c r="S86" s="255">
        <v>18.5</v>
      </c>
      <c r="T86" s="255">
        <v>32.5</v>
      </c>
      <c r="U86" s="201"/>
      <c r="V86" s="181"/>
      <c r="W86" s="201"/>
      <c r="X86" s="181"/>
      <c r="Z86" s="261"/>
      <c r="AD86" s="261"/>
      <c r="AF86" s="261"/>
      <c r="AP86" s="181">
        <v>48</v>
      </c>
      <c r="AQ86" s="201">
        <v>5</v>
      </c>
      <c r="AR86" s="201">
        <v>8</v>
      </c>
      <c r="AS86" s="201">
        <v>12</v>
      </c>
      <c r="AT86" s="201">
        <v>4.5</v>
      </c>
      <c r="AU86" s="201"/>
      <c r="AV86" s="183">
        <v>4.4000000000000004</v>
      </c>
      <c r="AW86" s="183">
        <v>3.34</v>
      </c>
      <c r="AX86" s="183">
        <v>5.14</v>
      </c>
      <c r="AY86" s="183">
        <v>11.12</v>
      </c>
      <c r="AZ86" s="183">
        <v>18.5</v>
      </c>
      <c r="BA86" s="201">
        <v>18</v>
      </c>
      <c r="BB86" s="201">
        <v>32</v>
      </c>
      <c r="BC86" s="201">
        <v>44</v>
      </c>
      <c r="BD86" s="201">
        <v>44</v>
      </c>
      <c r="BE86" s="201">
        <v>236</v>
      </c>
      <c r="BF86" s="201">
        <v>246</v>
      </c>
      <c r="BG86" s="201">
        <v>266</v>
      </c>
      <c r="BH86" s="201">
        <v>22</v>
      </c>
      <c r="BI86" s="201">
        <v>26</v>
      </c>
      <c r="BJ86" s="201">
        <v>29</v>
      </c>
    </row>
    <row r="87" spans="1:62" ht="16.5" thickBot="1" x14ac:dyDescent="0.3">
      <c r="A87" s="258">
        <v>43</v>
      </c>
      <c r="F87" s="258">
        <v>44</v>
      </c>
      <c r="G87" s="289">
        <v>20.5</v>
      </c>
      <c r="H87" s="255">
        <v>20</v>
      </c>
      <c r="K87" s="265">
        <v>34</v>
      </c>
      <c r="L87" s="349">
        <v>3.9351851851851852E-4</v>
      </c>
      <c r="M87" s="255"/>
      <c r="Q87" s="258">
        <v>15</v>
      </c>
      <c r="R87" s="289">
        <v>19.5</v>
      </c>
      <c r="S87" s="255">
        <v>19</v>
      </c>
      <c r="T87" s="255">
        <v>33</v>
      </c>
      <c r="U87" s="201"/>
      <c r="V87" s="181"/>
      <c r="W87" s="201"/>
      <c r="X87" s="181"/>
      <c r="Z87" s="261"/>
      <c r="AD87" s="261"/>
      <c r="AF87" s="261"/>
      <c r="AP87" s="181">
        <v>47</v>
      </c>
      <c r="AQ87" s="201">
        <v>5.0999999999999996</v>
      </c>
      <c r="AR87" s="201">
        <v>8.1</v>
      </c>
      <c r="AS87" s="201">
        <v>12.15</v>
      </c>
      <c r="AT87" s="201"/>
      <c r="AU87" s="201">
        <v>4.5</v>
      </c>
      <c r="AV87" s="183"/>
      <c r="AW87" s="183">
        <v>3.36</v>
      </c>
      <c r="AX87" s="183">
        <v>5.17</v>
      </c>
      <c r="AY87" s="183">
        <v>11.17</v>
      </c>
      <c r="AZ87" s="183">
        <v>19</v>
      </c>
      <c r="BA87" s="201">
        <v>18.5</v>
      </c>
      <c r="BB87" s="201">
        <v>32.5</v>
      </c>
      <c r="BC87" s="201"/>
      <c r="BD87" s="201"/>
      <c r="BE87" s="201">
        <v>234</v>
      </c>
      <c r="BF87" s="201">
        <v>244</v>
      </c>
      <c r="BG87" s="201">
        <v>264</v>
      </c>
      <c r="BH87" s="201"/>
      <c r="BI87" s="201"/>
      <c r="BJ87" s="201"/>
    </row>
    <row r="88" spans="1:62" ht="16.5" thickBot="1" x14ac:dyDescent="0.3">
      <c r="A88" s="258">
        <v>42</v>
      </c>
      <c r="F88" s="258">
        <v>43</v>
      </c>
      <c r="G88" s="289">
        <v>21</v>
      </c>
      <c r="H88" s="255">
        <v>20.5</v>
      </c>
      <c r="K88" s="265">
        <v>34.5</v>
      </c>
      <c r="L88" s="349">
        <v>3.9930555555555552E-4</v>
      </c>
      <c r="M88" s="255"/>
      <c r="Q88" s="258">
        <v>16</v>
      </c>
      <c r="R88" s="289">
        <v>20</v>
      </c>
      <c r="S88" s="255">
        <v>19.5</v>
      </c>
      <c r="T88" s="255">
        <v>33.5</v>
      </c>
      <c r="U88" s="201"/>
      <c r="V88" s="181"/>
      <c r="W88" s="201"/>
      <c r="X88" s="181"/>
      <c r="Z88" s="261"/>
      <c r="AD88" s="261"/>
      <c r="AF88" s="261"/>
      <c r="AP88" s="181">
        <v>46</v>
      </c>
      <c r="AQ88" s="201">
        <v>5.2</v>
      </c>
      <c r="AR88" s="201">
        <v>8.1999999999999993</v>
      </c>
      <c r="AS88" s="201">
        <v>12.3</v>
      </c>
      <c r="AT88" s="201"/>
      <c r="AU88" s="201"/>
      <c r="AV88" s="183"/>
      <c r="AW88" s="183">
        <v>3.38</v>
      </c>
      <c r="AX88" s="183">
        <v>5.2</v>
      </c>
      <c r="AY88" s="183">
        <v>11.22</v>
      </c>
      <c r="AZ88" s="183">
        <v>19.5</v>
      </c>
      <c r="BA88" s="201">
        <v>19</v>
      </c>
      <c r="BB88" s="201">
        <v>33</v>
      </c>
      <c r="BC88" s="201">
        <v>43</v>
      </c>
      <c r="BD88" s="201">
        <v>43</v>
      </c>
      <c r="BE88" s="201">
        <v>232</v>
      </c>
      <c r="BF88" s="201">
        <v>242</v>
      </c>
      <c r="BG88" s="201">
        <v>262</v>
      </c>
      <c r="BH88" s="201"/>
      <c r="BI88" s="201"/>
      <c r="BJ88" s="201">
        <v>28</v>
      </c>
    </row>
    <row r="89" spans="1:62" ht="16.5" thickBot="1" x14ac:dyDescent="0.3">
      <c r="A89" s="258">
        <v>41</v>
      </c>
      <c r="F89" s="258">
        <v>42</v>
      </c>
      <c r="G89" s="289">
        <v>21.5</v>
      </c>
      <c r="H89" s="255">
        <v>21</v>
      </c>
      <c r="K89" s="265">
        <v>35</v>
      </c>
      <c r="L89" s="349">
        <v>4.0509259259259258E-4</v>
      </c>
      <c r="M89" s="255"/>
      <c r="Q89" s="258">
        <v>17</v>
      </c>
      <c r="R89" s="289">
        <v>20.5</v>
      </c>
      <c r="S89" s="255">
        <v>20</v>
      </c>
      <c r="T89" s="255">
        <v>34</v>
      </c>
      <c r="U89" s="201"/>
      <c r="V89" s="181"/>
      <c r="W89" s="201"/>
      <c r="X89" s="181"/>
      <c r="Z89" s="261"/>
      <c r="AD89" s="261"/>
      <c r="AF89" s="261"/>
      <c r="AP89" s="181">
        <v>45</v>
      </c>
      <c r="AQ89" s="201">
        <v>5.3</v>
      </c>
      <c r="AR89" s="201">
        <v>8.3000000000000007</v>
      </c>
      <c r="AS89" s="201">
        <v>12.45</v>
      </c>
      <c r="AT89" s="201">
        <v>4.5999999999999996</v>
      </c>
      <c r="AU89" s="201"/>
      <c r="AV89" s="183">
        <v>4.5</v>
      </c>
      <c r="AW89" s="183">
        <v>3.4</v>
      </c>
      <c r="AX89" s="183">
        <v>5.23</v>
      </c>
      <c r="AY89" s="183">
        <v>11.27</v>
      </c>
      <c r="AZ89" s="183">
        <v>20</v>
      </c>
      <c r="BA89" s="201">
        <v>19.5</v>
      </c>
      <c r="BB89" s="201">
        <v>33.5</v>
      </c>
      <c r="BC89" s="201"/>
      <c r="BD89" s="201"/>
      <c r="BE89" s="201">
        <v>230</v>
      </c>
      <c r="BF89" s="201">
        <v>240</v>
      </c>
      <c r="BG89" s="201">
        <v>260</v>
      </c>
      <c r="BH89" s="201"/>
      <c r="BI89" s="201">
        <v>25</v>
      </c>
      <c r="BJ89" s="201"/>
    </row>
    <row r="90" spans="1:62" ht="16.5" thickBot="1" x14ac:dyDescent="0.3">
      <c r="A90" s="258">
        <v>40</v>
      </c>
      <c r="F90" s="258">
        <v>41</v>
      </c>
      <c r="G90" s="289">
        <v>22</v>
      </c>
      <c r="H90" s="255">
        <v>21.5</v>
      </c>
      <c r="K90" s="265">
        <v>35.5</v>
      </c>
      <c r="L90" s="349">
        <v>4.1087962962962958E-4</v>
      </c>
      <c r="M90" s="255"/>
      <c r="Q90" s="258">
        <v>18</v>
      </c>
      <c r="R90" s="289">
        <v>21</v>
      </c>
      <c r="S90" s="255">
        <v>20.5</v>
      </c>
      <c r="T90" s="255">
        <v>34.5</v>
      </c>
      <c r="U90" s="201"/>
      <c r="V90" s="181"/>
      <c r="W90" s="201"/>
      <c r="X90" s="181"/>
      <c r="Z90" s="261"/>
      <c r="AD90" s="261"/>
      <c r="AF90" s="261"/>
      <c r="AP90" s="181">
        <v>44</v>
      </c>
      <c r="AQ90" s="201">
        <v>5.4</v>
      </c>
      <c r="AR90" s="201">
        <v>8.4</v>
      </c>
      <c r="AS90" s="201">
        <v>13</v>
      </c>
      <c r="AT90" s="201"/>
      <c r="AU90" s="201">
        <v>4.5999999999999996</v>
      </c>
      <c r="AV90" s="183"/>
      <c r="AW90" s="183">
        <v>3.42</v>
      </c>
      <c r="AX90" s="183">
        <v>5.26</v>
      </c>
      <c r="AY90" s="183">
        <v>11.32</v>
      </c>
      <c r="AZ90" s="183">
        <v>20.5</v>
      </c>
      <c r="BA90" s="201">
        <v>20</v>
      </c>
      <c r="BB90" s="201">
        <v>34</v>
      </c>
      <c r="BC90" s="201">
        <v>42</v>
      </c>
      <c r="BD90" s="201">
        <v>42</v>
      </c>
      <c r="BE90" s="201">
        <v>228</v>
      </c>
      <c r="BF90" s="201">
        <v>238</v>
      </c>
      <c r="BG90" s="201">
        <v>258</v>
      </c>
      <c r="BH90" s="201">
        <v>21</v>
      </c>
      <c r="BI90" s="201"/>
      <c r="BJ90" s="201">
        <v>27</v>
      </c>
    </row>
    <row r="91" spans="1:62" ht="16.5" thickBot="1" x14ac:dyDescent="0.3">
      <c r="A91" s="258">
        <v>39</v>
      </c>
      <c r="F91" s="258">
        <v>40</v>
      </c>
      <c r="G91" s="289">
        <v>22.5</v>
      </c>
      <c r="H91" s="255">
        <v>22</v>
      </c>
      <c r="K91" s="265">
        <v>36</v>
      </c>
      <c r="L91" s="349">
        <v>4.1666666666666669E-4</v>
      </c>
      <c r="M91" s="255"/>
      <c r="Q91" s="258">
        <v>19</v>
      </c>
      <c r="R91" s="289">
        <v>21.5</v>
      </c>
      <c r="S91" s="255">
        <v>21</v>
      </c>
      <c r="T91" s="255">
        <v>35</v>
      </c>
      <c r="U91" s="201"/>
      <c r="V91" s="181"/>
      <c r="W91" s="201"/>
      <c r="X91" s="181"/>
      <c r="Z91" s="261"/>
      <c r="AD91" s="261"/>
      <c r="AF91" s="261"/>
      <c r="AP91" s="181">
        <v>43</v>
      </c>
      <c r="AQ91" s="201">
        <v>5.5</v>
      </c>
      <c r="AR91" s="201">
        <v>8.5</v>
      </c>
      <c r="AS91" s="201">
        <v>13.15</v>
      </c>
      <c r="AT91" s="201"/>
      <c r="AU91" s="201"/>
      <c r="AV91" s="183"/>
      <c r="AW91" s="183">
        <v>3.44</v>
      </c>
      <c r="AX91" s="183">
        <v>5.29</v>
      </c>
      <c r="AY91" s="183">
        <v>11.37</v>
      </c>
      <c r="AZ91" s="183">
        <v>21</v>
      </c>
      <c r="BA91" s="201">
        <v>20.5</v>
      </c>
      <c r="BB91" s="201">
        <v>34.5</v>
      </c>
      <c r="BC91" s="201"/>
      <c r="BD91" s="201"/>
      <c r="BE91" s="201">
        <v>226</v>
      </c>
      <c r="BF91" s="201">
        <v>236</v>
      </c>
      <c r="BG91" s="201">
        <v>256</v>
      </c>
      <c r="BH91" s="201"/>
      <c r="BI91" s="201"/>
      <c r="BJ91" s="201"/>
    </row>
    <row r="92" spans="1:62" ht="16.5" thickBot="1" x14ac:dyDescent="0.3">
      <c r="A92" s="258">
        <v>38</v>
      </c>
      <c r="F92" s="258">
        <v>39</v>
      </c>
      <c r="G92" s="289">
        <v>23</v>
      </c>
      <c r="H92" s="255">
        <v>22.5</v>
      </c>
      <c r="K92" s="265">
        <v>36.5</v>
      </c>
      <c r="L92" s="349">
        <v>4.224537037037037E-4</v>
      </c>
      <c r="M92" s="255"/>
      <c r="Q92" s="258">
        <v>20</v>
      </c>
      <c r="R92" s="289">
        <v>22</v>
      </c>
      <c r="S92" s="255">
        <v>21.5</v>
      </c>
      <c r="T92" s="255">
        <v>35.5</v>
      </c>
      <c r="U92" s="201"/>
      <c r="V92" s="181"/>
      <c r="W92" s="201"/>
      <c r="X92" s="181"/>
      <c r="Z92" s="261"/>
      <c r="AD92" s="261"/>
      <c r="AF92" s="261"/>
      <c r="AP92" s="181">
        <v>42</v>
      </c>
      <c r="AQ92" s="201">
        <v>6</v>
      </c>
      <c r="AR92" s="201">
        <v>9</v>
      </c>
      <c r="AS92" s="201">
        <v>13.3</v>
      </c>
      <c r="AT92" s="201">
        <v>4.7</v>
      </c>
      <c r="AU92" s="201"/>
      <c r="AV92" s="183">
        <v>4.5999999999999996</v>
      </c>
      <c r="AW92" s="183">
        <v>3.46</v>
      </c>
      <c r="AX92" s="183">
        <v>5.32</v>
      </c>
      <c r="AY92" s="183">
        <v>11.42</v>
      </c>
      <c r="AZ92" s="183">
        <v>21.5</v>
      </c>
      <c r="BA92" s="201">
        <v>21</v>
      </c>
      <c r="BB92" s="201">
        <v>35</v>
      </c>
      <c r="BC92" s="201">
        <v>41</v>
      </c>
      <c r="BD92" s="201">
        <v>41</v>
      </c>
      <c r="BE92" s="201">
        <v>224</v>
      </c>
      <c r="BF92" s="201">
        <v>234</v>
      </c>
      <c r="BG92" s="201">
        <v>254</v>
      </c>
      <c r="BH92" s="201"/>
      <c r="BI92" s="201">
        <v>24</v>
      </c>
      <c r="BJ92" s="201">
        <v>26</v>
      </c>
    </row>
    <row r="93" spans="1:62" ht="16.5" thickBot="1" x14ac:dyDescent="0.3">
      <c r="A93" s="258">
        <v>37</v>
      </c>
      <c r="F93" s="258">
        <v>38</v>
      </c>
      <c r="G93" s="289">
        <v>23.5</v>
      </c>
      <c r="H93" s="255">
        <v>23</v>
      </c>
      <c r="K93" s="265">
        <v>37</v>
      </c>
      <c r="L93" s="349">
        <v>4.2824074074074075E-4</v>
      </c>
      <c r="M93" s="255"/>
      <c r="Q93" s="258">
        <v>21</v>
      </c>
      <c r="R93" s="289">
        <v>22.5</v>
      </c>
      <c r="S93" s="255">
        <v>22</v>
      </c>
      <c r="T93" s="255">
        <v>36</v>
      </c>
      <c r="U93" s="201"/>
      <c r="V93" s="181"/>
      <c r="W93" s="201"/>
      <c r="X93" s="181"/>
      <c r="Z93" s="261"/>
      <c r="AD93" s="261"/>
      <c r="AF93" s="261"/>
      <c r="AP93" s="181">
        <v>41</v>
      </c>
      <c r="AQ93" s="201">
        <v>6.1</v>
      </c>
      <c r="AR93" s="201">
        <v>9.1</v>
      </c>
      <c r="AS93" s="201">
        <v>13.45</v>
      </c>
      <c r="AT93" s="201"/>
      <c r="AU93" s="201">
        <v>4.7</v>
      </c>
      <c r="AV93" s="183"/>
      <c r="AW93" s="183">
        <v>3.48</v>
      </c>
      <c r="AX93" s="183">
        <v>5.35</v>
      </c>
      <c r="AY93" s="183">
        <v>11.47</v>
      </c>
      <c r="AZ93" s="183">
        <v>22</v>
      </c>
      <c r="BA93" s="201">
        <v>21.5</v>
      </c>
      <c r="BB93" s="201">
        <v>35.5</v>
      </c>
      <c r="BC93" s="201"/>
      <c r="BD93" s="201"/>
      <c r="BE93" s="201">
        <v>222</v>
      </c>
      <c r="BF93" s="201">
        <v>232</v>
      </c>
      <c r="BG93" s="201">
        <v>252</v>
      </c>
      <c r="BH93" s="201"/>
      <c r="BI93" s="201"/>
      <c r="BJ93" s="201"/>
    </row>
    <row r="94" spans="1:62" ht="16.5" thickBot="1" x14ac:dyDescent="0.3">
      <c r="A94" s="258">
        <v>36</v>
      </c>
      <c r="F94" s="258">
        <v>37</v>
      </c>
      <c r="G94" s="289">
        <v>24</v>
      </c>
      <c r="H94" s="255">
        <v>23.5</v>
      </c>
      <c r="K94" s="265">
        <v>37.5</v>
      </c>
      <c r="L94" s="349">
        <v>4.3402777777777775E-4</v>
      </c>
      <c r="M94" s="255"/>
      <c r="Q94" s="258">
        <v>22</v>
      </c>
      <c r="R94" s="289">
        <v>23</v>
      </c>
      <c r="S94" s="255">
        <v>22.5</v>
      </c>
      <c r="T94" s="255">
        <v>36.5</v>
      </c>
      <c r="U94" s="201"/>
      <c r="V94" s="181"/>
      <c r="W94" s="201"/>
      <c r="X94" s="181"/>
      <c r="Z94" s="261"/>
      <c r="AD94" s="261"/>
      <c r="AF94" s="261"/>
      <c r="AP94" s="181">
        <v>40</v>
      </c>
      <c r="AQ94" s="201">
        <v>6.2</v>
      </c>
      <c r="AR94" s="201">
        <v>9.1999999999999993</v>
      </c>
      <c r="AS94" s="201">
        <v>14</v>
      </c>
      <c r="AT94" s="201"/>
      <c r="AU94" s="201"/>
      <c r="AV94" s="183"/>
      <c r="AW94" s="183">
        <v>3.5</v>
      </c>
      <c r="AX94" s="183">
        <v>5.38</v>
      </c>
      <c r="AY94" s="183">
        <v>11.52</v>
      </c>
      <c r="AZ94" s="183">
        <v>22.5</v>
      </c>
      <c r="BA94" s="201">
        <v>22</v>
      </c>
      <c r="BB94" s="201">
        <v>36</v>
      </c>
      <c r="BC94" s="201">
        <v>40</v>
      </c>
      <c r="BD94" s="201">
        <v>40</v>
      </c>
      <c r="BE94" s="201">
        <v>220</v>
      </c>
      <c r="BF94" s="201">
        <v>230</v>
      </c>
      <c r="BG94" s="201">
        <v>250</v>
      </c>
      <c r="BH94" s="201">
        <v>20</v>
      </c>
      <c r="BI94" s="201"/>
      <c r="BJ94" s="201">
        <v>25</v>
      </c>
    </row>
    <row r="95" spans="1:62" ht="16.5" thickBot="1" x14ac:dyDescent="0.3">
      <c r="A95" s="258">
        <v>35</v>
      </c>
      <c r="F95" s="258">
        <v>36</v>
      </c>
      <c r="G95" s="289">
        <v>24.5</v>
      </c>
      <c r="H95" s="255">
        <v>24</v>
      </c>
      <c r="K95" s="265">
        <v>38</v>
      </c>
      <c r="L95" s="349">
        <v>4.3981481481481481E-4</v>
      </c>
      <c r="M95" s="255"/>
      <c r="Q95" s="258">
        <v>23</v>
      </c>
      <c r="R95" s="289">
        <v>23.5</v>
      </c>
      <c r="S95" s="255">
        <v>23</v>
      </c>
      <c r="T95" s="255">
        <v>37</v>
      </c>
      <c r="U95" s="201"/>
      <c r="V95" s="181"/>
      <c r="W95" s="201"/>
      <c r="X95" s="181"/>
      <c r="Z95" s="261"/>
      <c r="AD95" s="261"/>
      <c r="AF95" s="261"/>
      <c r="AP95" s="181">
        <v>39</v>
      </c>
      <c r="AQ95" s="201">
        <v>6.3</v>
      </c>
      <c r="AR95" s="201">
        <v>9.3000000000000007</v>
      </c>
      <c r="AS95" s="201">
        <v>14.15</v>
      </c>
      <c r="AT95" s="201">
        <v>4.8</v>
      </c>
      <c r="AU95" s="201"/>
      <c r="AV95" s="183">
        <v>4.7</v>
      </c>
      <c r="AW95" s="183">
        <v>3.52</v>
      </c>
      <c r="AX95" s="183">
        <v>5.41</v>
      </c>
      <c r="AY95" s="183">
        <v>11.57</v>
      </c>
      <c r="AZ95" s="183">
        <v>23</v>
      </c>
      <c r="BA95" s="201">
        <v>22.5</v>
      </c>
      <c r="BB95" s="201">
        <v>36.5</v>
      </c>
      <c r="BC95" s="201">
        <v>39</v>
      </c>
      <c r="BD95" s="201">
        <v>39</v>
      </c>
      <c r="BE95" s="201">
        <v>218</v>
      </c>
      <c r="BF95" s="201">
        <v>228</v>
      </c>
      <c r="BG95" s="201">
        <v>248</v>
      </c>
      <c r="BH95" s="201"/>
      <c r="BI95" s="201">
        <v>23</v>
      </c>
      <c r="BJ95" s="201"/>
    </row>
    <row r="96" spans="1:62" ht="16.5" thickBot="1" x14ac:dyDescent="0.3">
      <c r="A96" s="258">
        <v>34</v>
      </c>
      <c r="F96" s="258">
        <v>35</v>
      </c>
      <c r="G96" s="289">
        <v>25</v>
      </c>
      <c r="H96" s="255">
        <v>24.5</v>
      </c>
      <c r="K96" s="265">
        <v>38.5</v>
      </c>
      <c r="L96" s="349">
        <v>4.4560185185185192E-4</v>
      </c>
      <c r="M96" s="255"/>
      <c r="Q96" s="258">
        <v>24</v>
      </c>
      <c r="R96" s="289">
        <v>24</v>
      </c>
      <c r="S96" s="255">
        <v>23.5</v>
      </c>
      <c r="T96" s="255">
        <v>37.5</v>
      </c>
      <c r="U96" s="201"/>
      <c r="V96" s="181"/>
      <c r="W96" s="201"/>
      <c r="X96" s="181"/>
      <c r="Z96" s="261"/>
      <c r="AD96" s="261"/>
      <c r="AF96" s="261"/>
      <c r="AP96" s="181">
        <v>38</v>
      </c>
      <c r="AQ96" s="201">
        <v>6.4</v>
      </c>
      <c r="AR96" s="201">
        <v>9.4</v>
      </c>
      <c r="AS96" s="201">
        <v>14.3</v>
      </c>
      <c r="AT96" s="201"/>
      <c r="AU96" s="201">
        <v>4.8</v>
      </c>
      <c r="AV96" s="183"/>
      <c r="AW96" s="183">
        <v>3.54</v>
      </c>
      <c r="AX96" s="183">
        <v>5.44</v>
      </c>
      <c r="AY96" s="183">
        <v>12.02</v>
      </c>
      <c r="AZ96" s="183">
        <v>23.5</v>
      </c>
      <c r="BA96" s="201">
        <v>23</v>
      </c>
      <c r="BB96" s="201">
        <v>37</v>
      </c>
      <c r="BC96" s="201">
        <v>38</v>
      </c>
      <c r="BD96" s="201">
        <v>38</v>
      </c>
      <c r="BE96" s="201">
        <v>216</v>
      </c>
      <c r="BF96" s="201">
        <v>226</v>
      </c>
      <c r="BG96" s="201">
        <v>246</v>
      </c>
      <c r="BH96" s="201"/>
      <c r="BI96" s="201"/>
      <c r="BJ96" s="201">
        <v>24</v>
      </c>
    </row>
    <row r="97" spans="1:62" ht="16.5" thickBot="1" x14ac:dyDescent="0.3">
      <c r="A97" s="258">
        <v>33</v>
      </c>
      <c r="F97" s="258">
        <v>34</v>
      </c>
      <c r="G97" s="289">
        <v>25.5</v>
      </c>
      <c r="H97" s="255">
        <v>25</v>
      </c>
      <c r="K97" s="265">
        <v>39</v>
      </c>
      <c r="L97" s="349">
        <v>4.5138888888888892E-4</v>
      </c>
      <c r="M97" s="255"/>
      <c r="N97" s="258"/>
      <c r="O97" s="255"/>
      <c r="Q97" s="258">
        <v>25</v>
      </c>
      <c r="R97" s="289">
        <v>24.5</v>
      </c>
      <c r="S97" s="255">
        <v>24</v>
      </c>
      <c r="T97" s="255">
        <v>38</v>
      </c>
      <c r="U97" s="201"/>
      <c r="V97" s="181"/>
      <c r="W97" s="201"/>
      <c r="X97" s="181"/>
      <c r="Z97" s="261"/>
      <c r="AD97" s="261"/>
      <c r="AF97" s="261"/>
      <c r="AP97" s="181">
        <v>37</v>
      </c>
      <c r="AQ97" s="201">
        <v>6.5</v>
      </c>
      <c r="AR97" s="201">
        <v>9.5</v>
      </c>
      <c r="AS97" s="201">
        <v>14.45</v>
      </c>
      <c r="AT97" s="201"/>
      <c r="AU97" s="201"/>
      <c r="AV97" s="183"/>
      <c r="AW97" s="183">
        <v>3.56</v>
      </c>
      <c r="AX97" s="183">
        <v>5.47</v>
      </c>
      <c r="AY97" s="183">
        <v>12.07</v>
      </c>
      <c r="AZ97" s="183">
        <v>24</v>
      </c>
      <c r="BA97" s="201">
        <v>23.5</v>
      </c>
      <c r="BB97" s="201">
        <v>37.5</v>
      </c>
      <c r="BC97" s="201">
        <v>37</v>
      </c>
      <c r="BD97" s="201">
        <v>37</v>
      </c>
      <c r="BE97" s="201">
        <v>214</v>
      </c>
      <c r="BF97" s="201">
        <v>224</v>
      </c>
      <c r="BG97" s="201">
        <v>244</v>
      </c>
      <c r="BH97" s="201">
        <v>19</v>
      </c>
      <c r="BI97" s="201"/>
      <c r="BJ97" s="201"/>
    </row>
    <row r="98" spans="1:62" ht="16.5" thickBot="1" x14ac:dyDescent="0.3">
      <c r="A98" s="258">
        <v>32</v>
      </c>
      <c r="F98" s="258">
        <v>33</v>
      </c>
      <c r="G98" s="289">
        <v>26</v>
      </c>
      <c r="H98" s="255">
        <v>25.5</v>
      </c>
      <c r="K98" s="265">
        <v>39.5</v>
      </c>
      <c r="L98" s="349">
        <v>4.5717592592592592E-4</v>
      </c>
      <c r="M98" s="255"/>
      <c r="Q98" s="258">
        <v>26</v>
      </c>
      <c r="R98" s="289">
        <v>25</v>
      </c>
      <c r="S98" s="255">
        <v>24.5</v>
      </c>
      <c r="T98" s="255">
        <v>38.5</v>
      </c>
      <c r="U98" s="201"/>
      <c r="V98" s="181"/>
      <c r="W98" s="201"/>
      <c r="X98" s="181"/>
      <c r="Z98" s="261"/>
      <c r="AD98" s="261"/>
      <c r="AF98" s="261"/>
      <c r="AP98" s="181">
        <v>36</v>
      </c>
      <c r="AQ98" s="201">
        <v>7</v>
      </c>
      <c r="AR98" s="201">
        <v>10</v>
      </c>
      <c r="AS98" s="201">
        <v>15</v>
      </c>
      <c r="AT98" s="201">
        <v>4.9000000000000004</v>
      </c>
      <c r="AU98" s="201"/>
      <c r="AV98" s="183">
        <v>4.8</v>
      </c>
      <c r="AW98" s="183">
        <v>3.58</v>
      </c>
      <c r="AX98" s="183">
        <v>5.5</v>
      </c>
      <c r="AY98" s="183">
        <v>12.12</v>
      </c>
      <c r="AZ98" s="183">
        <v>24.5</v>
      </c>
      <c r="BA98" s="201">
        <v>24</v>
      </c>
      <c r="BB98" s="201">
        <v>38</v>
      </c>
      <c r="BC98" s="201">
        <v>36</v>
      </c>
      <c r="BD98" s="201">
        <v>36</v>
      </c>
      <c r="BE98" s="201">
        <v>212</v>
      </c>
      <c r="BF98" s="201">
        <v>222</v>
      </c>
      <c r="BG98" s="201">
        <v>242</v>
      </c>
      <c r="BH98" s="201"/>
      <c r="BI98" s="201">
        <v>22</v>
      </c>
      <c r="BJ98" s="201">
        <v>23</v>
      </c>
    </row>
    <row r="99" spans="1:62" ht="16.5" thickBot="1" x14ac:dyDescent="0.3">
      <c r="A99" s="258">
        <v>31</v>
      </c>
      <c r="F99" s="258">
        <v>32</v>
      </c>
      <c r="G99" s="289">
        <v>26.5</v>
      </c>
      <c r="H99" s="255">
        <v>26</v>
      </c>
      <c r="K99" s="265">
        <v>40</v>
      </c>
      <c r="L99" s="349">
        <v>4.6875000000000004E-4</v>
      </c>
      <c r="M99" s="255"/>
      <c r="N99" s="258"/>
      <c r="O99" s="255"/>
      <c r="Q99" s="258">
        <v>27</v>
      </c>
      <c r="R99" s="289">
        <v>25.5</v>
      </c>
      <c r="S99" s="255">
        <v>25</v>
      </c>
      <c r="T99" s="255">
        <v>39</v>
      </c>
      <c r="U99" s="201"/>
      <c r="V99" s="181"/>
      <c r="W99" s="201"/>
      <c r="X99" s="181"/>
      <c r="Z99" s="261"/>
      <c r="AD99" s="261"/>
      <c r="AF99" s="261"/>
      <c r="AP99" s="181">
        <v>35</v>
      </c>
      <c r="AQ99" s="201">
        <v>7.1</v>
      </c>
      <c r="AR99" s="201">
        <v>10.1</v>
      </c>
      <c r="AS99" s="201">
        <v>15.15</v>
      </c>
      <c r="AT99" s="201"/>
      <c r="AU99" s="201">
        <v>4.9000000000000004</v>
      </c>
      <c r="AV99" s="183"/>
      <c r="AW99" s="183">
        <v>4</v>
      </c>
      <c r="AX99" s="183">
        <v>5.53</v>
      </c>
      <c r="AY99" s="183">
        <v>12.17</v>
      </c>
      <c r="AZ99" s="183">
        <v>25</v>
      </c>
      <c r="BA99" s="201">
        <v>24.5</v>
      </c>
      <c r="BB99" s="201">
        <v>38.5</v>
      </c>
      <c r="BC99" s="201">
        <v>35</v>
      </c>
      <c r="BD99" s="201">
        <v>35</v>
      </c>
      <c r="BE99" s="201">
        <v>210</v>
      </c>
      <c r="BF99" s="201">
        <v>220</v>
      </c>
      <c r="BG99" s="201">
        <v>240</v>
      </c>
      <c r="BH99" s="201"/>
      <c r="BI99" s="201"/>
      <c r="BJ99" s="201"/>
    </row>
    <row r="100" spans="1:62" ht="16.5" thickBot="1" x14ac:dyDescent="0.3">
      <c r="A100" s="258">
        <v>30</v>
      </c>
      <c r="F100" s="258">
        <v>31</v>
      </c>
      <c r="G100" s="289">
        <v>27</v>
      </c>
      <c r="H100" s="255">
        <v>26.5</v>
      </c>
      <c r="K100" s="265">
        <v>40.5</v>
      </c>
      <c r="L100" s="349">
        <v>4.6875000000000004E-4</v>
      </c>
      <c r="M100" s="255"/>
      <c r="N100" s="258"/>
      <c r="O100" s="255"/>
      <c r="Q100" s="258">
        <v>28</v>
      </c>
      <c r="R100" s="289">
        <v>26</v>
      </c>
      <c r="S100" s="255">
        <v>25.5</v>
      </c>
      <c r="T100" s="255">
        <v>39.5</v>
      </c>
      <c r="U100" s="201"/>
      <c r="V100" s="181"/>
      <c r="W100" s="201"/>
      <c r="X100" s="181"/>
      <c r="Z100" s="261"/>
      <c r="AD100" s="261"/>
      <c r="AF100" s="261"/>
      <c r="AP100" s="181">
        <v>34</v>
      </c>
      <c r="AQ100" s="201">
        <v>7.2</v>
      </c>
      <c r="AR100" s="201">
        <v>10.199999999999999</v>
      </c>
      <c r="AS100" s="201">
        <v>15.3</v>
      </c>
      <c r="AT100" s="201"/>
      <c r="AU100" s="201"/>
      <c r="AV100" s="183" t="s">
        <v>106</v>
      </c>
      <c r="AW100" s="183">
        <v>4.0199999999999996</v>
      </c>
      <c r="AX100" s="183">
        <v>5.56</v>
      </c>
      <c r="AY100" s="183">
        <v>12.22</v>
      </c>
      <c r="AZ100" s="183">
        <v>25.5</v>
      </c>
      <c r="BA100" s="201">
        <v>25</v>
      </c>
      <c r="BB100" s="201">
        <v>39</v>
      </c>
      <c r="BC100" s="201">
        <v>34</v>
      </c>
      <c r="BD100" s="201">
        <v>34</v>
      </c>
      <c r="BE100" s="201">
        <v>208</v>
      </c>
      <c r="BF100" s="201">
        <v>218</v>
      </c>
      <c r="BG100" s="201">
        <v>238</v>
      </c>
      <c r="BH100" s="201">
        <v>18</v>
      </c>
      <c r="BI100" s="201"/>
      <c r="BJ100" s="201">
        <v>22</v>
      </c>
    </row>
    <row r="101" spans="1:62" ht="16.5" thickBot="1" x14ac:dyDescent="0.3">
      <c r="A101" s="258">
        <v>29</v>
      </c>
      <c r="F101" s="258">
        <v>30</v>
      </c>
      <c r="G101" s="289">
        <v>27.5</v>
      </c>
      <c r="H101" s="255">
        <v>27</v>
      </c>
      <c r="K101" s="265">
        <v>41</v>
      </c>
      <c r="L101" s="349">
        <v>4.7453703703703704E-4</v>
      </c>
      <c r="M101" s="255"/>
      <c r="Q101" s="258">
        <v>29</v>
      </c>
      <c r="R101" s="289">
        <v>26.5</v>
      </c>
      <c r="S101" s="255">
        <v>26</v>
      </c>
      <c r="T101" s="255">
        <v>40</v>
      </c>
      <c r="U101" s="201"/>
      <c r="V101" s="181"/>
      <c r="W101" s="201"/>
      <c r="X101" s="181"/>
      <c r="Z101" s="261"/>
      <c r="AD101" s="261"/>
      <c r="AF101" s="261"/>
      <c r="AP101" s="181">
        <v>33</v>
      </c>
      <c r="AQ101" s="201">
        <v>7.3</v>
      </c>
      <c r="AR101" s="201">
        <v>10.3</v>
      </c>
      <c r="AS101" s="201">
        <v>15.45</v>
      </c>
      <c r="AT101" s="201">
        <v>5</v>
      </c>
      <c r="AU101" s="201"/>
      <c r="AV101" s="183">
        <v>4.9000000000000004</v>
      </c>
      <c r="AW101" s="183">
        <v>4.04</v>
      </c>
      <c r="AX101" s="183">
        <v>5.59</v>
      </c>
      <c r="AY101" s="183">
        <v>12.27</v>
      </c>
      <c r="AZ101" s="183">
        <v>26</v>
      </c>
      <c r="BA101" s="201">
        <v>25.5</v>
      </c>
      <c r="BB101" s="201">
        <v>39.5</v>
      </c>
      <c r="BC101" s="201">
        <v>33</v>
      </c>
      <c r="BD101" s="201">
        <v>33</v>
      </c>
      <c r="BE101" s="201">
        <v>206</v>
      </c>
      <c r="BF101" s="201">
        <v>216</v>
      </c>
      <c r="BG101" s="201">
        <v>236</v>
      </c>
      <c r="BH101" s="201"/>
      <c r="BI101" s="201">
        <v>21</v>
      </c>
      <c r="BJ101" s="201"/>
    </row>
    <row r="102" spans="1:62" ht="16.5" thickBot="1" x14ac:dyDescent="0.3">
      <c r="A102" s="258">
        <v>28</v>
      </c>
      <c r="F102" s="258">
        <v>29</v>
      </c>
      <c r="G102" s="289">
        <v>28</v>
      </c>
      <c r="H102" s="255">
        <v>27.5</v>
      </c>
      <c r="K102" s="265">
        <v>41.5</v>
      </c>
      <c r="L102" s="349">
        <v>4.8032407407407404E-4</v>
      </c>
      <c r="M102" s="255"/>
      <c r="N102" s="258"/>
      <c r="O102" s="255"/>
      <c r="Q102" s="258">
        <v>30</v>
      </c>
      <c r="R102" s="289">
        <v>27</v>
      </c>
      <c r="S102" s="255">
        <v>26.5</v>
      </c>
      <c r="T102" s="255">
        <v>40.5</v>
      </c>
      <c r="U102" s="201"/>
      <c r="V102" s="181"/>
      <c r="W102" s="201"/>
      <c r="X102" s="181"/>
      <c r="Z102" s="261"/>
      <c r="AD102" s="261"/>
      <c r="AF102" s="261"/>
      <c r="AP102" s="181">
        <v>32</v>
      </c>
      <c r="AQ102" s="201">
        <v>7.4</v>
      </c>
      <c r="AR102" s="201">
        <v>10.4</v>
      </c>
      <c r="AS102" s="201">
        <v>16</v>
      </c>
      <c r="AT102" s="201"/>
      <c r="AU102" s="201">
        <v>5</v>
      </c>
      <c r="AV102" s="183"/>
      <c r="AW102" s="183">
        <v>4.0599999999999996</v>
      </c>
      <c r="AX102" s="183">
        <v>6.02</v>
      </c>
      <c r="AY102" s="183">
        <v>12.32</v>
      </c>
      <c r="AZ102" s="183">
        <v>26.5</v>
      </c>
      <c r="BA102" s="201">
        <v>26</v>
      </c>
      <c r="BB102" s="201">
        <v>40</v>
      </c>
      <c r="BC102" s="201">
        <v>32</v>
      </c>
      <c r="BD102" s="201">
        <v>32</v>
      </c>
      <c r="BE102" s="201">
        <v>204</v>
      </c>
      <c r="BF102" s="201">
        <v>214</v>
      </c>
      <c r="BG102" s="201">
        <v>234</v>
      </c>
      <c r="BH102" s="201"/>
      <c r="BI102" s="201"/>
      <c r="BJ102" s="201">
        <v>21</v>
      </c>
    </row>
    <row r="103" spans="1:62" ht="16.5" thickBot="1" x14ac:dyDescent="0.3">
      <c r="A103" s="258">
        <v>27</v>
      </c>
      <c r="F103" s="258">
        <v>28</v>
      </c>
      <c r="G103" s="289">
        <v>28.5</v>
      </c>
      <c r="H103" s="255">
        <v>28</v>
      </c>
      <c r="K103" s="265">
        <v>42</v>
      </c>
      <c r="L103" s="349">
        <v>4.8611111111111104E-4</v>
      </c>
      <c r="M103" s="255"/>
      <c r="N103" s="258"/>
      <c r="O103" s="255"/>
      <c r="P103" s="258"/>
      <c r="Q103" s="258">
        <v>31</v>
      </c>
      <c r="R103" s="289">
        <v>27.5</v>
      </c>
      <c r="S103" s="255">
        <v>27</v>
      </c>
      <c r="T103" s="255">
        <v>41</v>
      </c>
      <c r="U103" s="201"/>
      <c r="V103" s="181"/>
      <c r="W103" s="201"/>
      <c r="X103" s="181"/>
      <c r="Z103" s="261"/>
      <c r="AD103" s="261"/>
      <c r="AF103" s="261"/>
      <c r="AP103" s="181">
        <v>31</v>
      </c>
      <c r="AQ103" s="201">
        <v>7.5</v>
      </c>
      <c r="AR103" s="201">
        <v>10.5</v>
      </c>
      <c r="AS103" s="201">
        <v>16.149999999999999</v>
      </c>
      <c r="AT103" s="201"/>
      <c r="AU103" s="201"/>
      <c r="AV103" s="183"/>
      <c r="AW103" s="183">
        <v>4.08</v>
      </c>
      <c r="AX103" s="183">
        <v>6.05</v>
      </c>
      <c r="AY103" s="183">
        <v>12.37</v>
      </c>
      <c r="AZ103" s="183">
        <v>27</v>
      </c>
      <c r="BA103" s="201">
        <v>26.5</v>
      </c>
      <c r="BB103" s="201">
        <v>40.5</v>
      </c>
      <c r="BC103" s="201">
        <v>31</v>
      </c>
      <c r="BD103" s="201">
        <v>31</v>
      </c>
      <c r="BE103" s="201">
        <v>202</v>
      </c>
      <c r="BF103" s="201">
        <v>212</v>
      </c>
      <c r="BG103" s="201">
        <v>232</v>
      </c>
      <c r="BH103" s="201">
        <v>17</v>
      </c>
      <c r="BI103" s="201"/>
      <c r="BJ103" s="201"/>
    </row>
    <row r="104" spans="1:62" ht="16.5" thickBot="1" x14ac:dyDescent="0.3">
      <c r="A104" s="258">
        <v>26</v>
      </c>
      <c r="F104" s="258">
        <v>27</v>
      </c>
      <c r="G104" s="289">
        <v>29</v>
      </c>
      <c r="H104" s="255">
        <v>28.5</v>
      </c>
      <c r="K104" s="265">
        <v>42.5</v>
      </c>
      <c r="L104" s="349">
        <v>4.9189814814814821E-4</v>
      </c>
      <c r="M104" s="255"/>
      <c r="Q104" s="258">
        <v>32</v>
      </c>
      <c r="R104" s="289">
        <v>28</v>
      </c>
      <c r="S104" s="255">
        <v>27.5</v>
      </c>
      <c r="T104" s="255">
        <v>41.5</v>
      </c>
      <c r="U104" s="201"/>
      <c r="V104" s="181"/>
      <c r="W104" s="201"/>
      <c r="X104" s="181"/>
      <c r="Z104" s="261"/>
      <c r="AD104" s="261"/>
      <c r="AF104" s="261"/>
      <c r="AP104" s="181">
        <v>30</v>
      </c>
      <c r="AQ104" s="201">
        <v>8</v>
      </c>
      <c r="AR104" s="201">
        <v>11</v>
      </c>
      <c r="AS104" s="201">
        <v>16.3</v>
      </c>
      <c r="AT104" s="201"/>
      <c r="AU104" s="201"/>
      <c r="AV104" s="183"/>
      <c r="AW104" s="183">
        <v>4.0999999999999996</v>
      </c>
      <c r="AX104" s="183">
        <v>6.08</v>
      </c>
      <c r="AY104" s="183">
        <v>12.42</v>
      </c>
      <c r="AZ104" s="183">
        <v>27.5</v>
      </c>
      <c r="BA104" s="201">
        <v>27</v>
      </c>
      <c r="BB104" s="201">
        <v>41</v>
      </c>
      <c r="BC104" s="201">
        <v>30</v>
      </c>
      <c r="BD104" s="201">
        <v>30</v>
      </c>
      <c r="BE104" s="201">
        <v>200</v>
      </c>
      <c r="BF104" s="201">
        <v>210</v>
      </c>
      <c r="BG104" s="201">
        <v>230</v>
      </c>
      <c r="BH104" s="201"/>
      <c r="BI104" s="201">
        <v>20</v>
      </c>
      <c r="BJ104" s="201">
        <v>20</v>
      </c>
    </row>
    <row r="105" spans="1:62" ht="16.5" thickBot="1" x14ac:dyDescent="0.3">
      <c r="A105" s="258">
        <v>25</v>
      </c>
      <c r="F105" s="258">
        <v>26</v>
      </c>
      <c r="G105" s="289">
        <v>29.5</v>
      </c>
      <c r="H105" s="255">
        <v>29</v>
      </c>
      <c r="K105" s="265">
        <v>43</v>
      </c>
      <c r="L105" s="349">
        <v>4.9768518518518521E-4</v>
      </c>
      <c r="M105" s="255"/>
      <c r="N105" s="258"/>
      <c r="O105" s="255"/>
      <c r="P105" s="258"/>
      <c r="Q105" s="258">
        <v>33</v>
      </c>
      <c r="R105" s="289">
        <v>28.5</v>
      </c>
      <c r="S105" s="255">
        <v>28</v>
      </c>
      <c r="T105" s="255">
        <v>42</v>
      </c>
      <c r="U105" s="201"/>
      <c r="V105" s="181"/>
      <c r="W105" s="201"/>
      <c r="X105" s="181"/>
      <c r="Z105" s="261"/>
      <c r="AD105" s="261"/>
      <c r="AF105" s="261"/>
      <c r="AP105" s="181">
        <v>29</v>
      </c>
      <c r="AQ105" s="201">
        <v>8.1</v>
      </c>
      <c r="AR105" s="201">
        <v>11.1</v>
      </c>
      <c r="AS105" s="201">
        <v>16.45</v>
      </c>
      <c r="AT105" s="201">
        <v>5.0999999999999996</v>
      </c>
      <c r="AU105" s="201"/>
      <c r="AV105" s="183">
        <v>5</v>
      </c>
      <c r="AW105" s="183">
        <v>4.12</v>
      </c>
      <c r="AX105" s="183">
        <v>6.11</v>
      </c>
      <c r="AY105" s="183">
        <v>12.47</v>
      </c>
      <c r="AZ105" s="183">
        <v>28</v>
      </c>
      <c r="BA105" s="201">
        <v>27.5</v>
      </c>
      <c r="BB105" s="201">
        <v>41.5</v>
      </c>
      <c r="BC105" s="201">
        <v>29</v>
      </c>
      <c r="BD105" s="201">
        <v>29</v>
      </c>
      <c r="BE105" s="201">
        <v>198</v>
      </c>
      <c r="BF105" s="201">
        <v>208</v>
      </c>
      <c r="BG105" s="201">
        <v>228</v>
      </c>
      <c r="BH105" s="201"/>
      <c r="BI105" s="201"/>
      <c r="BJ105" s="201"/>
    </row>
    <row r="106" spans="1:62" ht="16.5" thickBot="1" x14ac:dyDescent="0.3">
      <c r="A106" s="258">
        <v>24</v>
      </c>
      <c r="F106" s="258">
        <v>25</v>
      </c>
      <c r="G106" s="289">
        <v>30</v>
      </c>
      <c r="H106" s="255">
        <v>29.5</v>
      </c>
      <c r="K106" s="265">
        <v>43.5</v>
      </c>
      <c r="L106" s="349">
        <v>5.0347222222222221E-4</v>
      </c>
      <c r="M106" s="255"/>
      <c r="N106" s="258"/>
      <c r="O106" s="255"/>
      <c r="Q106" s="258">
        <v>34</v>
      </c>
      <c r="R106" s="289">
        <v>29</v>
      </c>
      <c r="S106" s="255">
        <v>28.5</v>
      </c>
      <c r="T106" s="255">
        <v>42.5</v>
      </c>
      <c r="U106" s="201"/>
      <c r="V106" s="181"/>
      <c r="W106" s="201"/>
      <c r="X106" s="181"/>
      <c r="Z106" s="261"/>
      <c r="AA106" s="297"/>
      <c r="AD106" s="261"/>
      <c r="AF106" s="261"/>
      <c r="AP106" s="181">
        <v>28</v>
      </c>
      <c r="AQ106" s="201">
        <v>8.1999999999999993</v>
      </c>
      <c r="AR106" s="201">
        <v>11.2</v>
      </c>
      <c r="AS106" s="201">
        <v>17</v>
      </c>
      <c r="AT106" s="201"/>
      <c r="AU106" s="201">
        <v>5.0999999999999996</v>
      </c>
      <c r="AV106" s="183"/>
      <c r="AW106" s="183">
        <v>4.1399999999999997</v>
      </c>
      <c r="AX106" s="183">
        <v>6.14</v>
      </c>
      <c r="AY106" s="183">
        <v>12.52</v>
      </c>
      <c r="AZ106" s="183">
        <v>28.5</v>
      </c>
      <c r="BA106" s="201">
        <v>28</v>
      </c>
      <c r="BB106" s="201">
        <v>42</v>
      </c>
      <c r="BC106" s="201">
        <v>28</v>
      </c>
      <c r="BD106" s="201">
        <v>28</v>
      </c>
      <c r="BE106" s="201">
        <v>196</v>
      </c>
      <c r="BF106" s="201">
        <v>206</v>
      </c>
      <c r="BG106" s="201">
        <v>226</v>
      </c>
      <c r="BH106" s="201">
        <v>16</v>
      </c>
      <c r="BI106" s="201">
        <v>19</v>
      </c>
      <c r="BJ106" s="201">
        <v>19</v>
      </c>
    </row>
    <row r="107" spans="1:62" ht="16.5" thickBot="1" x14ac:dyDescent="0.3">
      <c r="A107" s="258">
        <v>23</v>
      </c>
      <c r="F107" s="258">
        <v>24</v>
      </c>
      <c r="G107" s="289">
        <v>30.5</v>
      </c>
      <c r="H107" s="255">
        <v>30</v>
      </c>
      <c r="K107" s="265">
        <v>44</v>
      </c>
      <c r="L107" s="349">
        <v>5.0925925925925921E-4</v>
      </c>
      <c r="M107" s="255"/>
      <c r="P107" s="258"/>
      <c r="Q107" s="258">
        <v>35</v>
      </c>
      <c r="R107" s="289">
        <v>29.5</v>
      </c>
      <c r="S107" s="255">
        <v>29</v>
      </c>
      <c r="T107" s="255">
        <v>43</v>
      </c>
      <c r="U107" s="201"/>
      <c r="V107" s="181"/>
      <c r="W107" s="201"/>
      <c r="X107" s="181"/>
      <c r="Z107" s="261"/>
      <c r="AD107" s="261"/>
      <c r="AF107" s="261"/>
      <c r="AP107" s="181">
        <v>27</v>
      </c>
      <c r="AQ107" s="201">
        <v>8.3000000000000007</v>
      </c>
      <c r="AR107" s="201">
        <v>11.3</v>
      </c>
      <c r="AS107" s="201">
        <v>17.149999999999999</v>
      </c>
      <c r="AT107" s="201"/>
      <c r="AU107" s="201"/>
      <c r="AV107" s="183"/>
      <c r="AW107" s="183">
        <v>4.16</v>
      </c>
      <c r="AX107" s="183">
        <v>6.17</v>
      </c>
      <c r="AY107" s="183">
        <v>12.57</v>
      </c>
      <c r="AZ107" s="183">
        <v>29</v>
      </c>
      <c r="BA107" s="201">
        <v>28.5</v>
      </c>
      <c r="BB107" s="201">
        <v>42.5</v>
      </c>
      <c r="BC107" s="201">
        <v>27</v>
      </c>
      <c r="BD107" s="201">
        <v>27</v>
      </c>
      <c r="BE107" s="201">
        <v>194</v>
      </c>
      <c r="BF107" s="201">
        <v>204</v>
      </c>
      <c r="BG107" s="201">
        <v>224</v>
      </c>
      <c r="BH107" s="201"/>
      <c r="BI107" s="201"/>
      <c r="BJ107" s="201"/>
    </row>
    <row r="108" spans="1:62" ht="16.5" thickBot="1" x14ac:dyDescent="0.3">
      <c r="A108" s="258">
        <v>22</v>
      </c>
      <c r="F108" s="258">
        <v>23</v>
      </c>
      <c r="G108" s="289">
        <v>31</v>
      </c>
      <c r="H108" s="255">
        <v>30.5</v>
      </c>
      <c r="K108" s="265">
        <v>44.5</v>
      </c>
      <c r="L108" s="349">
        <v>5.1504629629629632E-4</v>
      </c>
      <c r="M108" s="255"/>
      <c r="N108" s="258"/>
      <c r="O108" s="255"/>
      <c r="Q108" s="258">
        <v>36</v>
      </c>
      <c r="R108" s="289">
        <v>30</v>
      </c>
      <c r="S108" s="255">
        <v>29.5</v>
      </c>
      <c r="T108" s="255">
        <v>43.5</v>
      </c>
      <c r="U108" s="201"/>
      <c r="V108" s="181"/>
      <c r="W108" s="201"/>
      <c r="X108" s="181"/>
      <c r="Z108" s="261"/>
      <c r="AD108" s="261"/>
      <c r="AF108" s="261"/>
      <c r="AP108" s="181">
        <v>26</v>
      </c>
      <c r="AQ108" s="201">
        <v>8.4</v>
      </c>
      <c r="AR108" s="201">
        <v>11.4</v>
      </c>
      <c r="AS108" s="201">
        <v>17.3</v>
      </c>
      <c r="AT108" s="201"/>
      <c r="AU108" s="201"/>
      <c r="AV108" s="183"/>
      <c r="AW108" s="183">
        <v>4.18</v>
      </c>
      <c r="AX108" s="183">
        <v>6.2</v>
      </c>
      <c r="AY108" s="183">
        <v>13.02</v>
      </c>
      <c r="AZ108" s="183">
        <v>29.5</v>
      </c>
      <c r="BA108" s="201">
        <v>29</v>
      </c>
      <c r="BB108" s="201">
        <v>43</v>
      </c>
      <c r="BC108" s="201">
        <v>26</v>
      </c>
      <c r="BD108" s="201">
        <v>26</v>
      </c>
      <c r="BE108" s="201">
        <v>192</v>
      </c>
      <c r="BF108" s="201">
        <v>202</v>
      </c>
      <c r="BG108" s="201">
        <v>222</v>
      </c>
      <c r="BH108" s="201"/>
      <c r="BI108" s="201">
        <v>18</v>
      </c>
      <c r="BJ108" s="201">
        <v>18</v>
      </c>
    </row>
    <row r="109" spans="1:62" ht="16.5" thickBot="1" x14ac:dyDescent="0.3">
      <c r="A109" s="258">
        <v>21</v>
      </c>
      <c r="F109" s="258">
        <v>22</v>
      </c>
      <c r="G109" s="289">
        <v>31.5</v>
      </c>
      <c r="H109" s="255">
        <v>31</v>
      </c>
      <c r="K109" s="265">
        <v>45</v>
      </c>
      <c r="L109" s="349">
        <v>5.2083333333333333E-4</v>
      </c>
      <c r="M109" s="255"/>
      <c r="P109" s="258"/>
      <c r="Q109" s="258">
        <v>37</v>
      </c>
      <c r="R109" s="289">
        <v>30.5</v>
      </c>
      <c r="S109" s="255">
        <v>30</v>
      </c>
      <c r="T109" s="255">
        <v>44</v>
      </c>
      <c r="U109" s="201"/>
      <c r="V109" s="181"/>
      <c r="W109" s="201"/>
      <c r="X109" s="181"/>
      <c r="Z109" s="261"/>
      <c r="AD109" s="261"/>
      <c r="AF109" s="261"/>
      <c r="AP109" s="181">
        <v>25</v>
      </c>
      <c r="AQ109" s="201">
        <v>8.5</v>
      </c>
      <c r="AR109" s="201">
        <v>11.5</v>
      </c>
      <c r="AS109" s="201">
        <v>17.45</v>
      </c>
      <c r="AT109" s="201">
        <v>5.2</v>
      </c>
      <c r="AU109" s="201"/>
      <c r="AV109" s="183">
        <v>5.0999999999999996</v>
      </c>
      <c r="AW109" s="183">
        <v>4.2</v>
      </c>
      <c r="AX109" s="183">
        <v>6.23</v>
      </c>
      <c r="AY109" s="183">
        <v>13.07</v>
      </c>
      <c r="AZ109" s="183">
        <v>30</v>
      </c>
      <c r="BA109" s="201">
        <v>29.5</v>
      </c>
      <c r="BB109" s="201">
        <v>43.5</v>
      </c>
      <c r="BC109" s="201">
        <v>25</v>
      </c>
      <c r="BD109" s="201">
        <v>25</v>
      </c>
      <c r="BE109" s="201">
        <v>190</v>
      </c>
      <c r="BF109" s="201">
        <v>200</v>
      </c>
      <c r="BG109" s="201">
        <v>220</v>
      </c>
      <c r="BH109" s="201">
        <v>15</v>
      </c>
      <c r="BI109" s="201"/>
      <c r="BJ109" s="201"/>
    </row>
    <row r="110" spans="1:62" ht="16.5" thickBot="1" x14ac:dyDescent="0.3">
      <c r="A110" s="258">
        <v>20</v>
      </c>
      <c r="F110" s="258">
        <v>21</v>
      </c>
      <c r="G110" s="289">
        <v>32</v>
      </c>
      <c r="H110" s="255">
        <v>31.5</v>
      </c>
      <c r="K110" s="265">
        <v>46</v>
      </c>
      <c r="L110" s="349">
        <v>5.3240740740740744E-4</v>
      </c>
      <c r="M110" s="255"/>
      <c r="N110" s="258"/>
      <c r="O110" s="255"/>
      <c r="Q110" s="258">
        <v>38</v>
      </c>
      <c r="R110" s="289">
        <v>31</v>
      </c>
      <c r="S110" s="255">
        <v>30.5</v>
      </c>
      <c r="T110" s="255">
        <v>44.5</v>
      </c>
      <c r="U110" s="201"/>
      <c r="V110" s="181"/>
      <c r="W110" s="201"/>
      <c r="X110" s="181"/>
      <c r="Z110" s="261"/>
      <c r="AD110" s="261"/>
      <c r="AF110" s="261"/>
      <c r="AP110" s="181">
        <v>24</v>
      </c>
      <c r="AQ110" s="201">
        <v>9</v>
      </c>
      <c r="AR110" s="201">
        <v>12</v>
      </c>
      <c r="AS110" s="201">
        <v>18</v>
      </c>
      <c r="AT110" s="201"/>
      <c r="AU110" s="201">
        <v>5.2</v>
      </c>
      <c r="AV110" s="183"/>
      <c r="AW110" s="183">
        <v>4.22</v>
      </c>
      <c r="AX110" s="183">
        <v>6.26</v>
      </c>
      <c r="AY110" s="183">
        <v>13.12</v>
      </c>
      <c r="AZ110" s="183">
        <v>30.5</v>
      </c>
      <c r="BA110" s="201">
        <v>30</v>
      </c>
      <c r="BB110" s="201">
        <v>44</v>
      </c>
      <c r="BC110" s="201">
        <v>24</v>
      </c>
      <c r="BD110" s="201">
        <v>24</v>
      </c>
      <c r="BE110" s="201">
        <v>188</v>
      </c>
      <c r="BF110" s="201">
        <v>198</v>
      </c>
      <c r="BG110" s="201">
        <v>218</v>
      </c>
      <c r="BH110" s="201"/>
      <c r="BI110" s="201">
        <v>17</v>
      </c>
      <c r="BJ110" s="201">
        <v>17</v>
      </c>
    </row>
    <row r="111" spans="1:62" ht="16.5" thickBot="1" x14ac:dyDescent="0.3">
      <c r="A111" s="258">
        <v>19</v>
      </c>
      <c r="F111" s="258">
        <v>20</v>
      </c>
      <c r="G111" s="289">
        <v>32.5</v>
      </c>
      <c r="H111" s="255">
        <v>32</v>
      </c>
      <c r="K111" s="265">
        <v>47</v>
      </c>
      <c r="L111" s="349">
        <v>5.4398148148148144E-4</v>
      </c>
      <c r="M111" s="255"/>
      <c r="P111" s="258"/>
      <c r="Q111" s="258">
        <v>39</v>
      </c>
      <c r="R111" s="289">
        <v>31.5</v>
      </c>
      <c r="S111" s="255">
        <v>31</v>
      </c>
      <c r="T111" s="255">
        <v>45</v>
      </c>
      <c r="U111" s="201"/>
      <c r="V111" s="181"/>
      <c r="W111" s="201"/>
      <c r="X111" s="181"/>
      <c r="Z111" s="261"/>
      <c r="AD111" s="261"/>
      <c r="AF111" s="261"/>
      <c r="AP111" s="181">
        <v>23</v>
      </c>
      <c r="AQ111" s="201">
        <v>9.1</v>
      </c>
      <c r="AR111" s="201">
        <v>12.1</v>
      </c>
      <c r="AS111" s="201">
        <v>18.149999999999999</v>
      </c>
      <c r="AT111" s="201"/>
      <c r="AU111" s="201"/>
      <c r="AV111" s="183"/>
      <c r="AW111" s="183">
        <v>4.24</v>
      </c>
      <c r="AX111" s="183">
        <v>6.29</v>
      </c>
      <c r="AY111" s="183">
        <v>13.17</v>
      </c>
      <c r="AZ111" s="183">
        <v>31</v>
      </c>
      <c r="BA111" s="201">
        <v>30.5</v>
      </c>
      <c r="BB111" s="201">
        <v>44.5</v>
      </c>
      <c r="BC111" s="201">
        <v>23</v>
      </c>
      <c r="BD111" s="201">
        <v>23</v>
      </c>
      <c r="BE111" s="201">
        <v>186</v>
      </c>
      <c r="BF111" s="201">
        <v>196</v>
      </c>
      <c r="BG111" s="201">
        <v>216</v>
      </c>
      <c r="BH111" s="201">
        <v>14</v>
      </c>
      <c r="BI111" s="201"/>
      <c r="BJ111" s="201"/>
    </row>
    <row r="112" spans="1:62" ht="16.5" thickBot="1" x14ac:dyDescent="0.3">
      <c r="A112" s="258">
        <v>18</v>
      </c>
      <c r="F112" s="258">
        <v>19</v>
      </c>
      <c r="G112" s="289">
        <v>33</v>
      </c>
      <c r="H112" s="255">
        <v>32.5</v>
      </c>
      <c r="K112" s="265">
        <v>48</v>
      </c>
      <c r="L112" s="349">
        <v>5.5555555555555556E-4</v>
      </c>
      <c r="M112" s="255"/>
      <c r="N112" s="258"/>
      <c r="O112" s="255"/>
      <c r="Q112" s="258">
        <v>40</v>
      </c>
      <c r="R112" s="289">
        <v>32</v>
      </c>
      <c r="S112" s="255">
        <v>31.5</v>
      </c>
      <c r="T112" s="255">
        <v>46</v>
      </c>
      <c r="U112" s="201"/>
      <c r="V112" s="181"/>
      <c r="W112" s="201"/>
      <c r="X112" s="181"/>
      <c r="Z112" s="261"/>
      <c r="AD112" s="261"/>
      <c r="AF112" s="261"/>
      <c r="AP112" s="181">
        <v>22</v>
      </c>
      <c r="AQ112" s="201">
        <v>9.1999999999999993</v>
      </c>
      <c r="AR112" s="201">
        <v>12.2</v>
      </c>
      <c r="AS112" s="201">
        <v>18.3</v>
      </c>
      <c r="AT112" s="201"/>
      <c r="AU112" s="201"/>
      <c r="AV112" s="183"/>
      <c r="AW112" s="183">
        <v>4.26</v>
      </c>
      <c r="AX112" s="183">
        <v>6.32</v>
      </c>
      <c r="AY112" s="183">
        <v>13.22</v>
      </c>
      <c r="AZ112" s="183">
        <v>31.5</v>
      </c>
      <c r="BA112" s="201">
        <v>31</v>
      </c>
      <c r="BB112" s="201">
        <v>45</v>
      </c>
      <c r="BC112" s="201">
        <v>22</v>
      </c>
      <c r="BD112" s="201">
        <v>22</v>
      </c>
      <c r="BE112" s="201">
        <v>184</v>
      </c>
      <c r="BF112" s="201">
        <v>194</v>
      </c>
      <c r="BG112" s="201">
        <v>213</v>
      </c>
      <c r="BH112" s="201"/>
      <c r="BI112" s="201">
        <v>16</v>
      </c>
      <c r="BJ112" s="201">
        <v>16</v>
      </c>
    </row>
    <row r="113" spans="1:62" ht="16.5" thickBot="1" x14ac:dyDescent="0.3">
      <c r="A113" s="258">
        <v>17</v>
      </c>
      <c r="F113" s="258">
        <v>18</v>
      </c>
      <c r="G113" s="289">
        <v>33.5</v>
      </c>
      <c r="H113" s="255">
        <v>33</v>
      </c>
      <c r="K113" s="265">
        <v>49</v>
      </c>
      <c r="L113" s="349">
        <v>5.6712962962962956E-4</v>
      </c>
      <c r="M113" s="255"/>
      <c r="Q113" s="258">
        <v>41</v>
      </c>
      <c r="R113" s="289">
        <v>32.5</v>
      </c>
      <c r="S113" s="255">
        <v>32</v>
      </c>
      <c r="T113" s="255">
        <v>47</v>
      </c>
      <c r="U113" s="201"/>
      <c r="V113" s="181"/>
      <c r="W113" s="201"/>
      <c r="X113" s="181"/>
      <c r="Z113" s="261"/>
      <c r="AD113" s="261"/>
      <c r="AF113" s="261"/>
      <c r="AP113" s="181">
        <v>21</v>
      </c>
      <c r="AQ113" s="201">
        <v>9.3000000000000007</v>
      </c>
      <c r="AR113" s="201">
        <v>12.3</v>
      </c>
      <c r="AS113" s="201">
        <v>18.45</v>
      </c>
      <c r="AT113" s="201">
        <v>5.3</v>
      </c>
      <c r="AU113" s="201"/>
      <c r="AV113" s="183">
        <v>5.2</v>
      </c>
      <c r="AW113" s="183">
        <v>4.28</v>
      </c>
      <c r="AX113" s="183">
        <v>6.35</v>
      </c>
      <c r="AY113" s="183">
        <v>13.27</v>
      </c>
      <c r="AZ113" s="183">
        <v>32</v>
      </c>
      <c r="BA113" s="201">
        <v>31.5</v>
      </c>
      <c r="BB113" s="201">
        <v>46</v>
      </c>
      <c r="BC113" s="201">
        <v>21</v>
      </c>
      <c r="BD113" s="201">
        <v>21</v>
      </c>
      <c r="BE113" s="201">
        <v>182</v>
      </c>
      <c r="BF113" s="201">
        <v>192</v>
      </c>
      <c r="BG113" s="201">
        <v>210</v>
      </c>
      <c r="BH113" s="201">
        <v>13</v>
      </c>
      <c r="BI113" s="201"/>
      <c r="BJ113" s="201"/>
    </row>
    <row r="114" spans="1:62" ht="16.5" thickBot="1" x14ac:dyDescent="0.3">
      <c r="A114" s="258">
        <v>16</v>
      </c>
      <c r="F114" s="258">
        <v>17</v>
      </c>
      <c r="G114" s="289">
        <v>34</v>
      </c>
      <c r="H114" s="255">
        <v>33.5</v>
      </c>
      <c r="K114" s="265">
        <v>50</v>
      </c>
      <c r="L114" s="349">
        <v>5.7870370370370378E-4</v>
      </c>
      <c r="M114" s="255"/>
      <c r="N114" s="258"/>
      <c r="O114" s="255"/>
      <c r="Q114" s="258">
        <v>42</v>
      </c>
      <c r="R114" s="289">
        <v>33</v>
      </c>
      <c r="S114" s="255">
        <v>32.5</v>
      </c>
      <c r="T114" s="255">
        <v>48</v>
      </c>
      <c r="U114" s="201"/>
      <c r="V114" s="181"/>
      <c r="W114" s="201"/>
      <c r="X114" s="181"/>
      <c r="Z114" s="261"/>
      <c r="AD114" s="261"/>
      <c r="AF114" s="261"/>
      <c r="AP114" s="181">
        <v>20</v>
      </c>
      <c r="AQ114" s="201">
        <v>9.4</v>
      </c>
      <c r="AR114" s="201">
        <v>12.4</v>
      </c>
      <c r="AS114" s="201">
        <v>19</v>
      </c>
      <c r="AT114" s="201"/>
      <c r="AU114" s="201">
        <v>5.3</v>
      </c>
      <c r="AV114" s="183"/>
      <c r="AW114" s="183">
        <v>4.3</v>
      </c>
      <c r="AX114" s="183">
        <v>6.38</v>
      </c>
      <c r="AY114" s="183">
        <v>13.32</v>
      </c>
      <c r="AZ114" s="183">
        <v>32.5</v>
      </c>
      <c r="BA114" s="201">
        <v>32</v>
      </c>
      <c r="BB114" s="201">
        <v>47</v>
      </c>
      <c r="BC114" s="201">
        <v>20</v>
      </c>
      <c r="BD114" s="201">
        <v>20</v>
      </c>
      <c r="BE114" s="201">
        <v>180</v>
      </c>
      <c r="BF114" s="201">
        <v>190</v>
      </c>
      <c r="BG114" s="201">
        <v>207</v>
      </c>
      <c r="BH114" s="201"/>
      <c r="BI114" s="201">
        <v>15</v>
      </c>
      <c r="BJ114" s="201">
        <v>15</v>
      </c>
    </row>
    <row r="115" spans="1:62" ht="16.5" thickBot="1" x14ac:dyDescent="0.3">
      <c r="A115" s="258">
        <v>15</v>
      </c>
      <c r="F115" s="258">
        <v>16</v>
      </c>
      <c r="G115" s="289">
        <v>34.5</v>
      </c>
      <c r="H115" s="255">
        <v>34</v>
      </c>
      <c r="K115" s="265">
        <v>51</v>
      </c>
      <c r="L115" s="349">
        <v>5.9027777777777778E-4</v>
      </c>
      <c r="M115" s="255"/>
      <c r="Q115" s="258">
        <v>43</v>
      </c>
      <c r="R115" s="289">
        <v>33.5</v>
      </c>
      <c r="S115" s="255">
        <v>33</v>
      </c>
      <c r="T115" s="255">
        <v>49</v>
      </c>
      <c r="U115" s="201"/>
      <c r="V115" s="181"/>
      <c r="W115" s="201"/>
      <c r="X115" s="181"/>
      <c r="Z115" s="261"/>
      <c r="AD115" s="261"/>
      <c r="AF115" s="261"/>
      <c r="AP115" s="181">
        <v>19</v>
      </c>
      <c r="AQ115" s="201">
        <v>9.5</v>
      </c>
      <c r="AR115" s="201">
        <v>12.5</v>
      </c>
      <c r="AS115" s="201">
        <v>19.149999999999999</v>
      </c>
      <c r="AT115" s="201"/>
      <c r="AU115" s="201"/>
      <c r="AV115" s="183"/>
      <c r="AW115" s="183">
        <v>4.32</v>
      </c>
      <c r="AX115" s="183">
        <v>6.41</v>
      </c>
      <c r="AY115" s="183">
        <v>13.37</v>
      </c>
      <c r="AZ115" s="183">
        <v>33</v>
      </c>
      <c r="BA115" s="201">
        <v>32.5</v>
      </c>
      <c r="BB115" s="201">
        <v>48</v>
      </c>
      <c r="BC115" s="201">
        <v>19</v>
      </c>
      <c r="BD115" s="201">
        <v>19</v>
      </c>
      <c r="BE115" s="201">
        <v>178</v>
      </c>
      <c r="BF115" s="201">
        <v>188</v>
      </c>
      <c r="BG115" s="201">
        <v>204</v>
      </c>
      <c r="BH115" s="201">
        <v>12</v>
      </c>
      <c r="BI115" s="201"/>
      <c r="BJ115" s="201"/>
    </row>
    <row r="116" spans="1:62" ht="16.5" thickBot="1" x14ac:dyDescent="0.3">
      <c r="A116" s="258">
        <v>14</v>
      </c>
      <c r="F116" s="258">
        <v>15</v>
      </c>
      <c r="G116" s="289">
        <v>35</v>
      </c>
      <c r="H116" s="255">
        <v>34.5</v>
      </c>
      <c r="K116" s="265">
        <v>52</v>
      </c>
      <c r="L116" s="349">
        <v>6.018518518518519E-4</v>
      </c>
      <c r="M116" s="255"/>
      <c r="Q116" s="258">
        <v>44</v>
      </c>
      <c r="R116" s="289">
        <v>34</v>
      </c>
      <c r="S116" s="255">
        <v>33.5</v>
      </c>
      <c r="T116" s="255">
        <v>50</v>
      </c>
      <c r="U116" s="201"/>
      <c r="V116" s="181"/>
      <c r="W116" s="201"/>
      <c r="X116" s="181"/>
      <c r="Z116" s="261"/>
      <c r="AD116" s="261"/>
      <c r="AF116" s="261"/>
      <c r="AP116" s="181">
        <v>18</v>
      </c>
      <c r="AQ116" s="201">
        <v>10</v>
      </c>
      <c r="AR116" s="201">
        <v>13</v>
      </c>
      <c r="AS116" s="201">
        <v>19.3</v>
      </c>
      <c r="AT116" s="201"/>
      <c r="AU116" s="201"/>
      <c r="AV116" s="183"/>
      <c r="AW116" s="183">
        <v>4.34</v>
      </c>
      <c r="AX116" s="183">
        <v>6.44</v>
      </c>
      <c r="AY116" s="183">
        <v>13.42</v>
      </c>
      <c r="AZ116" s="183">
        <v>33.5</v>
      </c>
      <c r="BA116" s="201">
        <v>33</v>
      </c>
      <c r="BB116" s="201">
        <v>49</v>
      </c>
      <c r="BC116" s="201">
        <v>18</v>
      </c>
      <c r="BD116" s="201">
        <v>18</v>
      </c>
      <c r="BE116" s="201">
        <v>176</v>
      </c>
      <c r="BF116" s="201">
        <v>186</v>
      </c>
      <c r="BG116" s="201">
        <v>201</v>
      </c>
      <c r="BH116" s="201"/>
      <c r="BI116" s="201">
        <v>14</v>
      </c>
      <c r="BJ116" s="201">
        <v>14</v>
      </c>
    </row>
    <row r="117" spans="1:62" ht="16.5" thickBot="1" x14ac:dyDescent="0.3">
      <c r="A117" s="258">
        <v>13</v>
      </c>
      <c r="F117" s="258">
        <v>14</v>
      </c>
      <c r="G117" s="289">
        <v>35.5</v>
      </c>
      <c r="H117" s="255">
        <v>35</v>
      </c>
      <c r="K117" s="265">
        <v>53</v>
      </c>
      <c r="L117" s="349">
        <v>6.134259259259259E-4</v>
      </c>
      <c r="M117" s="255"/>
      <c r="Q117" s="258">
        <v>45</v>
      </c>
      <c r="R117" s="289">
        <v>34.5</v>
      </c>
      <c r="S117" s="255">
        <v>34</v>
      </c>
      <c r="T117" s="255">
        <v>51</v>
      </c>
      <c r="U117" s="201"/>
      <c r="V117" s="181"/>
      <c r="W117" s="201"/>
      <c r="X117" s="181"/>
      <c r="Z117" s="261"/>
      <c r="AD117" s="261"/>
      <c r="AF117" s="261"/>
      <c r="AP117" s="181">
        <v>17</v>
      </c>
      <c r="AQ117" s="201">
        <v>10.1</v>
      </c>
      <c r="AR117" s="201">
        <v>13.15</v>
      </c>
      <c r="AS117" s="201">
        <v>19.45</v>
      </c>
      <c r="AT117" s="201">
        <v>5.4</v>
      </c>
      <c r="AU117" s="201"/>
      <c r="AV117" s="183">
        <v>5.3</v>
      </c>
      <c r="AW117" s="183">
        <v>4.3600000000000003</v>
      </c>
      <c r="AX117" s="183">
        <v>6.47</v>
      </c>
      <c r="AY117" s="183">
        <v>13.47</v>
      </c>
      <c r="AZ117" s="183">
        <v>34</v>
      </c>
      <c r="BA117" s="201">
        <v>33.5</v>
      </c>
      <c r="BB117" s="201">
        <v>50</v>
      </c>
      <c r="BC117" s="201">
        <v>17</v>
      </c>
      <c r="BD117" s="201">
        <v>17</v>
      </c>
      <c r="BE117" s="201">
        <v>173</v>
      </c>
      <c r="BF117" s="201">
        <v>183</v>
      </c>
      <c r="BG117" s="201">
        <v>198</v>
      </c>
      <c r="BH117" s="201">
        <v>11</v>
      </c>
      <c r="BI117" s="201"/>
      <c r="BJ117" s="201"/>
    </row>
    <row r="118" spans="1:62" ht="16.5" thickBot="1" x14ac:dyDescent="0.3">
      <c r="A118" s="258">
        <v>12</v>
      </c>
      <c r="F118" s="258">
        <v>13</v>
      </c>
      <c r="G118" s="289">
        <v>36</v>
      </c>
      <c r="H118" s="255">
        <v>35.5</v>
      </c>
      <c r="K118" s="265">
        <v>54</v>
      </c>
      <c r="L118" s="349">
        <v>6.2500000000000001E-4</v>
      </c>
      <c r="M118" s="255"/>
      <c r="Q118" s="258">
        <v>46</v>
      </c>
      <c r="R118" s="289">
        <v>35</v>
      </c>
      <c r="S118" s="255">
        <v>34.5</v>
      </c>
      <c r="T118" s="255">
        <v>52</v>
      </c>
      <c r="U118" s="201"/>
      <c r="V118" s="181"/>
      <c r="W118" s="201"/>
      <c r="X118" s="181"/>
      <c r="Z118" s="261"/>
      <c r="AD118" s="261"/>
      <c r="AF118" s="261"/>
      <c r="AP118" s="181">
        <v>16</v>
      </c>
      <c r="AQ118" s="201">
        <v>10.199999999999999</v>
      </c>
      <c r="AR118" s="201">
        <v>13.3</v>
      </c>
      <c r="AS118" s="201">
        <v>20</v>
      </c>
      <c r="AT118" s="201"/>
      <c r="AU118" s="201">
        <v>5.4</v>
      </c>
      <c r="AV118" s="183"/>
      <c r="AW118" s="183">
        <v>4.38</v>
      </c>
      <c r="AX118" s="183">
        <v>6.5</v>
      </c>
      <c r="AY118" s="183">
        <v>13.52</v>
      </c>
      <c r="AZ118" s="183">
        <v>34.5</v>
      </c>
      <c r="BA118" s="201">
        <v>34</v>
      </c>
      <c r="BB118" s="201">
        <v>51</v>
      </c>
      <c r="BC118" s="201">
        <v>16</v>
      </c>
      <c r="BD118" s="201">
        <v>16</v>
      </c>
      <c r="BE118" s="201">
        <v>170</v>
      </c>
      <c r="BF118" s="201">
        <v>180</v>
      </c>
      <c r="BG118" s="201">
        <v>195</v>
      </c>
      <c r="BH118" s="201"/>
      <c r="BI118" s="201">
        <v>13</v>
      </c>
      <c r="BJ118" s="201">
        <v>13</v>
      </c>
    </row>
    <row r="119" spans="1:62" ht="16.5" thickBot="1" x14ac:dyDescent="0.3">
      <c r="A119" s="258">
        <v>11</v>
      </c>
      <c r="F119" s="258">
        <v>12</v>
      </c>
      <c r="G119" s="289">
        <v>36.5</v>
      </c>
      <c r="H119" s="255">
        <v>36</v>
      </c>
      <c r="K119" s="265">
        <v>55</v>
      </c>
      <c r="L119" s="349">
        <v>6.3657407407407402E-4</v>
      </c>
      <c r="M119" s="255"/>
      <c r="Q119" s="258">
        <v>47</v>
      </c>
      <c r="R119" s="289">
        <v>35.5</v>
      </c>
      <c r="S119" s="255">
        <v>35</v>
      </c>
      <c r="T119" s="255">
        <v>53</v>
      </c>
      <c r="U119" s="201"/>
      <c r="V119" s="181"/>
      <c r="W119" s="201"/>
      <c r="X119" s="181"/>
      <c r="Z119" s="261"/>
      <c r="AD119" s="261"/>
      <c r="AF119" s="261"/>
      <c r="AP119" s="181">
        <v>15</v>
      </c>
      <c r="AQ119" s="201">
        <v>10.3</v>
      </c>
      <c r="AR119" s="201">
        <v>13.45</v>
      </c>
      <c r="AS119" s="201">
        <v>20.2</v>
      </c>
      <c r="AT119" s="201"/>
      <c r="AU119" s="201"/>
      <c r="AV119" s="183"/>
      <c r="AW119" s="183">
        <v>4.4000000000000004</v>
      </c>
      <c r="AX119" s="183">
        <v>6.53</v>
      </c>
      <c r="AY119" s="183">
        <v>13.57</v>
      </c>
      <c r="AZ119" s="183">
        <v>35</v>
      </c>
      <c r="BA119" s="201">
        <v>34.5</v>
      </c>
      <c r="BB119" s="201">
        <v>52</v>
      </c>
      <c r="BC119" s="201">
        <v>15</v>
      </c>
      <c r="BD119" s="201">
        <v>15</v>
      </c>
      <c r="BE119" s="201">
        <v>167</v>
      </c>
      <c r="BF119" s="201">
        <v>177</v>
      </c>
      <c r="BG119" s="201">
        <v>192</v>
      </c>
      <c r="BH119" s="201">
        <v>10</v>
      </c>
      <c r="BI119" s="201"/>
      <c r="BJ119" s="201"/>
    </row>
    <row r="120" spans="1:62" ht="16.5" thickBot="1" x14ac:dyDescent="0.3">
      <c r="A120" s="258">
        <v>10</v>
      </c>
      <c r="F120" s="258">
        <v>11</v>
      </c>
      <c r="G120" s="289">
        <v>37</v>
      </c>
      <c r="H120" s="255">
        <v>36.5</v>
      </c>
      <c r="K120" s="265">
        <v>56</v>
      </c>
      <c r="L120" s="349">
        <v>6.4814814814814813E-4</v>
      </c>
      <c r="M120" s="255"/>
      <c r="Q120" s="258">
        <v>48</v>
      </c>
      <c r="R120" s="289">
        <v>36</v>
      </c>
      <c r="S120" s="255">
        <v>35.5</v>
      </c>
      <c r="T120" s="255">
        <v>54</v>
      </c>
      <c r="U120" s="201"/>
      <c r="V120" s="181"/>
      <c r="W120" s="201"/>
      <c r="X120" s="181"/>
      <c r="Z120" s="261"/>
      <c r="AD120" s="261"/>
      <c r="AF120" s="261"/>
      <c r="AP120" s="181">
        <v>14</v>
      </c>
      <c r="AQ120" s="201">
        <v>10.4</v>
      </c>
      <c r="AR120" s="201">
        <v>14</v>
      </c>
      <c r="AS120" s="201">
        <v>20.399999999999999</v>
      </c>
      <c r="AT120" s="201"/>
      <c r="AU120" s="201"/>
      <c r="AV120" s="183"/>
      <c r="AW120" s="183">
        <v>4.42</v>
      </c>
      <c r="AX120" s="183">
        <v>6.56</v>
      </c>
      <c r="AY120" s="183">
        <v>14.02</v>
      </c>
      <c r="AZ120" s="183">
        <v>35.5</v>
      </c>
      <c r="BA120" s="201">
        <v>35</v>
      </c>
      <c r="BB120" s="201">
        <v>53</v>
      </c>
      <c r="BC120" s="201">
        <v>14</v>
      </c>
      <c r="BD120" s="201">
        <v>14</v>
      </c>
      <c r="BE120" s="201">
        <v>164</v>
      </c>
      <c r="BF120" s="201">
        <v>174</v>
      </c>
      <c r="BG120" s="201">
        <v>189</v>
      </c>
      <c r="BH120" s="201"/>
      <c r="BI120" s="201">
        <v>12</v>
      </c>
      <c r="BJ120" s="201">
        <v>12</v>
      </c>
    </row>
    <row r="121" spans="1:62" ht="16.5" thickBot="1" x14ac:dyDescent="0.3">
      <c r="A121" s="258">
        <v>9</v>
      </c>
      <c r="F121" s="258">
        <v>10</v>
      </c>
      <c r="G121" s="289">
        <v>37.5</v>
      </c>
      <c r="H121" s="255">
        <v>37</v>
      </c>
      <c r="K121" s="265">
        <v>57</v>
      </c>
      <c r="L121" s="349">
        <v>6.5972222222222213E-4</v>
      </c>
      <c r="M121" s="255"/>
      <c r="Q121" s="258">
        <v>49</v>
      </c>
      <c r="R121" s="289">
        <v>36.5</v>
      </c>
      <c r="S121" s="255">
        <v>36</v>
      </c>
      <c r="T121" s="255">
        <v>55</v>
      </c>
      <c r="U121" s="201"/>
      <c r="V121" s="181"/>
      <c r="W121" s="201"/>
      <c r="X121" s="181"/>
      <c r="Z121" s="261"/>
      <c r="AD121" s="261"/>
      <c r="AF121" s="261"/>
      <c r="AP121" s="181">
        <v>13</v>
      </c>
      <c r="AQ121" s="201">
        <v>10.5</v>
      </c>
      <c r="AR121" s="201">
        <v>14.15</v>
      </c>
      <c r="AS121" s="201">
        <v>21</v>
      </c>
      <c r="AT121" s="201">
        <v>5.5</v>
      </c>
      <c r="AU121" s="201"/>
      <c r="AV121" s="183"/>
      <c r="AW121" s="183">
        <v>4.4400000000000004</v>
      </c>
      <c r="AX121" s="183">
        <v>6.59</v>
      </c>
      <c r="AY121" s="183">
        <v>14.07</v>
      </c>
      <c r="AZ121" s="183">
        <v>36</v>
      </c>
      <c r="BA121" s="201">
        <v>35.5</v>
      </c>
      <c r="BB121" s="201">
        <v>54</v>
      </c>
      <c r="BC121" s="201">
        <v>13</v>
      </c>
      <c r="BD121" s="201">
        <v>13</v>
      </c>
      <c r="BE121" s="201">
        <v>161</v>
      </c>
      <c r="BF121" s="201">
        <v>171</v>
      </c>
      <c r="BG121" s="201">
        <v>186</v>
      </c>
      <c r="BH121" s="201">
        <v>9</v>
      </c>
      <c r="BI121" s="201"/>
      <c r="BJ121" s="201"/>
    </row>
    <row r="122" spans="1:62" ht="16.5" thickBot="1" x14ac:dyDescent="0.3">
      <c r="A122" s="258">
        <v>8</v>
      </c>
      <c r="F122" s="258">
        <v>9</v>
      </c>
      <c r="G122" s="289">
        <v>38</v>
      </c>
      <c r="H122" s="255">
        <v>37.5</v>
      </c>
      <c r="K122" s="265">
        <v>58</v>
      </c>
      <c r="L122" s="349">
        <v>6.7129629629629625E-4</v>
      </c>
      <c r="M122" s="255"/>
      <c r="Q122" s="258">
        <v>50</v>
      </c>
      <c r="R122" s="289">
        <v>37</v>
      </c>
      <c r="S122" s="255">
        <v>36.5</v>
      </c>
      <c r="T122" s="255">
        <v>56</v>
      </c>
      <c r="U122" s="201"/>
      <c r="V122" s="181"/>
      <c r="W122" s="201"/>
      <c r="X122" s="181"/>
      <c r="Z122" s="261"/>
      <c r="AD122" s="261"/>
      <c r="AF122" s="261"/>
      <c r="AP122" s="181">
        <v>12</v>
      </c>
      <c r="AQ122" s="201">
        <v>11</v>
      </c>
      <c r="AR122" s="201">
        <v>14.3</v>
      </c>
      <c r="AS122" s="201">
        <v>21.2</v>
      </c>
      <c r="AT122" s="201"/>
      <c r="AU122" s="206"/>
      <c r="AV122" s="207">
        <v>5.4</v>
      </c>
      <c r="AW122" s="183">
        <v>4.46</v>
      </c>
      <c r="AX122" s="183">
        <v>7.01</v>
      </c>
      <c r="AY122" s="183">
        <v>14.12</v>
      </c>
      <c r="AZ122" s="183">
        <v>36.5</v>
      </c>
      <c r="BA122" s="201">
        <v>36</v>
      </c>
      <c r="BB122" s="201">
        <v>55</v>
      </c>
      <c r="BC122" s="201">
        <v>12</v>
      </c>
      <c r="BD122" s="201">
        <v>12</v>
      </c>
      <c r="BE122" s="201">
        <v>158</v>
      </c>
      <c r="BF122" s="201">
        <v>168</v>
      </c>
      <c r="BG122" s="201">
        <v>183</v>
      </c>
      <c r="BH122" s="201"/>
      <c r="BI122" s="201">
        <v>11</v>
      </c>
      <c r="BJ122" s="201">
        <v>11</v>
      </c>
    </row>
    <row r="123" spans="1:62" ht="16.5" thickBot="1" x14ac:dyDescent="0.3">
      <c r="A123" s="258">
        <v>7</v>
      </c>
      <c r="F123" s="258">
        <v>8</v>
      </c>
      <c r="G123" s="289">
        <v>38.5</v>
      </c>
      <c r="H123" s="255">
        <v>38</v>
      </c>
      <c r="K123" s="265">
        <v>59</v>
      </c>
      <c r="L123" s="349">
        <v>6.8287037037037025E-4</v>
      </c>
      <c r="M123" s="255"/>
      <c r="Q123" s="258">
        <v>51</v>
      </c>
      <c r="R123" s="289">
        <v>37.5</v>
      </c>
      <c r="S123" s="255">
        <v>37</v>
      </c>
      <c r="T123" s="255">
        <v>57</v>
      </c>
      <c r="U123" s="201"/>
      <c r="V123" s="181"/>
      <c r="W123" s="201"/>
      <c r="X123" s="181"/>
      <c r="Z123" s="261"/>
      <c r="AD123" s="261"/>
      <c r="AF123" s="261"/>
      <c r="AP123" s="181">
        <v>11</v>
      </c>
      <c r="AQ123" s="201">
        <v>11.1</v>
      </c>
      <c r="AR123" s="201">
        <v>14.45</v>
      </c>
      <c r="AS123" s="201">
        <v>21.4</v>
      </c>
      <c r="AT123" s="201"/>
      <c r="AU123" s="203">
        <v>5.5</v>
      </c>
      <c r="AV123" s="183"/>
      <c r="AW123" s="183">
        <v>4.4800000000000004</v>
      </c>
      <c r="AX123" s="183">
        <v>7.03</v>
      </c>
      <c r="AY123" s="183">
        <v>14.17</v>
      </c>
      <c r="AZ123" s="183">
        <v>37</v>
      </c>
      <c r="BA123" s="201">
        <v>36.5</v>
      </c>
      <c r="BB123" s="201">
        <v>56</v>
      </c>
      <c r="BC123" s="201">
        <v>11</v>
      </c>
      <c r="BD123" s="201">
        <v>11</v>
      </c>
      <c r="BE123" s="201">
        <v>155</v>
      </c>
      <c r="BF123" s="201">
        <v>165</v>
      </c>
      <c r="BG123" s="201">
        <v>180</v>
      </c>
      <c r="BH123" s="201">
        <v>8</v>
      </c>
      <c r="BI123" s="201"/>
      <c r="BJ123" s="201"/>
    </row>
    <row r="124" spans="1:62" ht="16.5" thickBot="1" x14ac:dyDescent="0.3">
      <c r="A124" s="258">
        <v>6</v>
      </c>
      <c r="F124" s="258">
        <v>7</v>
      </c>
      <c r="G124" s="289">
        <v>39</v>
      </c>
      <c r="H124" s="255">
        <v>38.5</v>
      </c>
      <c r="K124" s="265" t="s">
        <v>43</v>
      </c>
      <c r="L124" s="349">
        <v>6.9444444444444447E-4</v>
      </c>
      <c r="M124" s="255"/>
      <c r="Q124" s="258">
        <v>52</v>
      </c>
      <c r="R124" s="289">
        <v>38</v>
      </c>
      <c r="S124" s="255">
        <v>37.5</v>
      </c>
      <c r="T124" s="255">
        <v>58</v>
      </c>
      <c r="U124" s="201"/>
      <c r="V124" s="181"/>
      <c r="W124" s="201"/>
      <c r="X124" s="181"/>
      <c r="Z124" s="261"/>
      <c r="AD124" s="261"/>
      <c r="AF124" s="261"/>
      <c r="AP124" s="181">
        <v>10</v>
      </c>
      <c r="AQ124" s="201">
        <v>11.2</v>
      </c>
      <c r="AR124" s="201">
        <v>15</v>
      </c>
      <c r="AS124" s="201">
        <v>22</v>
      </c>
      <c r="AT124" s="201"/>
      <c r="AU124" s="201"/>
      <c r="AV124" s="183"/>
      <c r="AW124" s="183">
        <v>4.5</v>
      </c>
      <c r="AX124" s="183">
        <v>7.05</v>
      </c>
      <c r="AY124" s="183">
        <v>14.22</v>
      </c>
      <c r="AZ124" s="183">
        <v>37.5</v>
      </c>
      <c r="BA124" s="201">
        <v>37</v>
      </c>
      <c r="BB124" s="201">
        <v>57</v>
      </c>
      <c r="BC124" s="201">
        <v>10</v>
      </c>
      <c r="BD124" s="201">
        <v>10</v>
      </c>
      <c r="BE124" s="201">
        <v>152</v>
      </c>
      <c r="BF124" s="201">
        <v>162</v>
      </c>
      <c r="BG124" s="201">
        <v>177</v>
      </c>
      <c r="BH124" s="201"/>
      <c r="BI124" s="201">
        <v>10</v>
      </c>
      <c r="BJ124" s="201">
        <v>10</v>
      </c>
    </row>
    <row r="125" spans="1:62" ht="16.5" thickBot="1" x14ac:dyDescent="0.3">
      <c r="A125" s="258">
        <v>5</v>
      </c>
      <c r="F125" s="258">
        <v>6</v>
      </c>
      <c r="G125" s="289">
        <v>39.5</v>
      </c>
      <c r="H125" s="255">
        <v>39</v>
      </c>
      <c r="K125" s="265" t="s">
        <v>44</v>
      </c>
      <c r="L125" s="349">
        <v>7.5231481481481471E-4</v>
      </c>
      <c r="M125" s="255"/>
      <c r="Q125" s="258">
        <v>53</v>
      </c>
      <c r="R125" s="289">
        <v>38.5</v>
      </c>
      <c r="S125" s="255">
        <v>38</v>
      </c>
      <c r="T125" s="255">
        <v>59</v>
      </c>
      <c r="U125" s="201"/>
      <c r="V125" s="181"/>
      <c r="W125" s="201"/>
      <c r="X125" s="181"/>
      <c r="Z125" s="261"/>
      <c r="AD125" s="261"/>
      <c r="AF125" s="261"/>
      <c r="AP125" s="181">
        <v>9</v>
      </c>
      <c r="AQ125" s="201">
        <v>11.3</v>
      </c>
      <c r="AR125" s="201">
        <v>15.15</v>
      </c>
      <c r="AS125" s="201">
        <v>22.2</v>
      </c>
      <c r="AT125" s="201">
        <v>5.6</v>
      </c>
      <c r="AU125" s="201"/>
      <c r="AV125" s="183"/>
      <c r="AW125" s="183">
        <v>4.5199999999999996</v>
      </c>
      <c r="AX125" s="183">
        <v>7.07</v>
      </c>
      <c r="AY125" s="183">
        <v>14.27</v>
      </c>
      <c r="AZ125" s="183">
        <v>38</v>
      </c>
      <c r="BA125" s="201">
        <v>37.5</v>
      </c>
      <c r="BB125" s="201">
        <v>58</v>
      </c>
      <c r="BC125" s="201">
        <v>9</v>
      </c>
      <c r="BD125" s="201">
        <v>9</v>
      </c>
      <c r="BE125" s="201">
        <v>149</v>
      </c>
      <c r="BF125" s="201">
        <v>159</v>
      </c>
      <c r="BG125" s="201">
        <v>174</v>
      </c>
      <c r="BH125" s="201">
        <v>7</v>
      </c>
      <c r="BI125" s="201">
        <v>9</v>
      </c>
      <c r="BJ125" s="201">
        <v>9</v>
      </c>
    </row>
    <row r="126" spans="1:62" ht="16.5" thickBot="1" x14ac:dyDescent="0.3">
      <c r="A126" s="258">
        <v>4</v>
      </c>
      <c r="F126" s="258">
        <v>5</v>
      </c>
      <c r="G126" s="289">
        <v>40</v>
      </c>
      <c r="H126" s="255">
        <v>39.5</v>
      </c>
      <c r="K126" s="265" t="s">
        <v>45</v>
      </c>
      <c r="L126" s="349">
        <v>8.1018518518518516E-4</v>
      </c>
      <c r="M126" s="255"/>
      <c r="Q126" s="258">
        <v>54</v>
      </c>
      <c r="R126" s="289">
        <v>39</v>
      </c>
      <c r="S126" s="255">
        <v>38.5</v>
      </c>
      <c r="T126" s="255" t="s">
        <v>201</v>
      </c>
      <c r="U126" s="201"/>
      <c r="V126" s="181"/>
      <c r="W126" s="201"/>
      <c r="X126" s="181"/>
      <c r="Z126" s="261"/>
      <c r="AD126" s="261"/>
      <c r="AF126" s="261"/>
      <c r="AP126" s="181">
        <v>8</v>
      </c>
      <c r="AQ126" s="201">
        <v>11.4</v>
      </c>
      <c r="AR126" s="201">
        <v>15.3</v>
      </c>
      <c r="AS126" s="201">
        <v>22.4</v>
      </c>
      <c r="AT126" s="208"/>
      <c r="AU126" s="209"/>
      <c r="AV126" s="183"/>
      <c r="AW126" s="183">
        <v>4.54</v>
      </c>
      <c r="AX126" s="183">
        <v>7.09</v>
      </c>
      <c r="AY126" s="183">
        <v>14.32</v>
      </c>
      <c r="AZ126" s="183">
        <v>38.5</v>
      </c>
      <c r="BA126" s="201">
        <v>38</v>
      </c>
      <c r="BB126" s="201">
        <v>59</v>
      </c>
      <c r="BC126" s="201">
        <v>8</v>
      </c>
      <c r="BD126" s="201">
        <v>8</v>
      </c>
      <c r="BE126" s="201">
        <v>146</v>
      </c>
      <c r="BF126" s="201">
        <v>156</v>
      </c>
      <c r="BG126" s="201">
        <v>171</v>
      </c>
      <c r="BH126" s="201"/>
      <c r="BI126" s="201">
        <v>8</v>
      </c>
      <c r="BJ126" s="201">
        <v>8</v>
      </c>
    </row>
    <row r="127" spans="1:62" ht="16.5" thickBot="1" x14ac:dyDescent="0.3">
      <c r="A127" s="258">
        <v>3</v>
      </c>
      <c r="F127" s="258">
        <v>4</v>
      </c>
      <c r="G127" s="289">
        <v>40.5</v>
      </c>
      <c r="H127" s="255">
        <v>40</v>
      </c>
      <c r="K127" s="265" t="s">
        <v>46</v>
      </c>
      <c r="L127" s="349">
        <v>8.6805555555555551E-4</v>
      </c>
      <c r="M127" s="255"/>
      <c r="Q127" s="258">
        <v>55</v>
      </c>
      <c r="R127" s="289">
        <v>39.5</v>
      </c>
      <c r="S127" s="255">
        <v>39</v>
      </c>
      <c r="T127" s="255" t="s">
        <v>202</v>
      </c>
      <c r="U127" s="201"/>
      <c r="V127" s="181"/>
      <c r="W127" s="201"/>
      <c r="X127" s="181"/>
      <c r="Z127" s="261"/>
      <c r="AD127" s="261"/>
      <c r="AF127" s="261"/>
      <c r="AP127" s="181">
        <v>7</v>
      </c>
      <c r="AQ127" s="201">
        <v>11.5</v>
      </c>
      <c r="AR127" s="201">
        <v>15.45</v>
      </c>
      <c r="AS127" s="201">
        <v>23</v>
      </c>
      <c r="AT127" s="201"/>
      <c r="AU127" s="201"/>
      <c r="AV127" s="183">
        <v>5.5</v>
      </c>
      <c r="AW127" s="183">
        <v>4.5599999999999996</v>
      </c>
      <c r="AX127" s="183">
        <v>7.11</v>
      </c>
      <c r="AY127" s="183">
        <v>14.37</v>
      </c>
      <c r="AZ127" s="183">
        <v>39</v>
      </c>
      <c r="BA127" s="201">
        <v>38.5</v>
      </c>
      <c r="BB127" s="201" t="s">
        <v>43</v>
      </c>
      <c r="BC127" s="201">
        <v>7</v>
      </c>
      <c r="BD127" s="201">
        <v>7</v>
      </c>
      <c r="BE127" s="201">
        <v>143</v>
      </c>
      <c r="BF127" s="201">
        <v>153</v>
      </c>
      <c r="BG127" s="201">
        <v>168</v>
      </c>
      <c r="BH127" s="201">
        <v>6</v>
      </c>
      <c r="BI127" s="201">
        <v>7</v>
      </c>
      <c r="BJ127" s="201">
        <v>7</v>
      </c>
    </row>
    <row r="128" spans="1:62" ht="16.5" thickBot="1" x14ac:dyDescent="0.3">
      <c r="A128" s="258">
        <v>2</v>
      </c>
      <c r="F128" s="258">
        <v>3</v>
      </c>
      <c r="G128" s="289">
        <v>41</v>
      </c>
      <c r="H128" s="255">
        <v>40.5</v>
      </c>
      <c r="K128" s="265" t="s">
        <v>47</v>
      </c>
      <c r="L128" s="349">
        <v>9.2592592592592585E-4</v>
      </c>
      <c r="M128" s="255"/>
      <c r="Q128" s="258">
        <v>56</v>
      </c>
      <c r="R128" s="289">
        <v>40</v>
      </c>
      <c r="S128" s="255">
        <v>39.5</v>
      </c>
      <c r="T128" s="255" t="s">
        <v>203</v>
      </c>
      <c r="U128" s="201"/>
      <c r="V128" s="181"/>
      <c r="W128" s="201"/>
      <c r="X128" s="181"/>
      <c r="Z128" s="261"/>
      <c r="AD128" s="261"/>
      <c r="AF128" s="261"/>
      <c r="AP128" s="181">
        <v>6</v>
      </c>
      <c r="AQ128" s="201">
        <v>12</v>
      </c>
      <c r="AR128" s="201">
        <v>16</v>
      </c>
      <c r="AS128" s="201">
        <v>23.2</v>
      </c>
      <c r="AT128" s="201"/>
      <c r="AU128" s="201">
        <v>5.6</v>
      </c>
      <c r="AV128" s="183"/>
      <c r="AW128" s="183">
        <v>4.58</v>
      </c>
      <c r="AX128" s="183">
        <v>7.13</v>
      </c>
      <c r="AY128" s="183">
        <v>14.42</v>
      </c>
      <c r="AZ128" s="183">
        <v>39.5</v>
      </c>
      <c r="BA128" s="201">
        <v>39</v>
      </c>
      <c r="BB128" s="201" t="s">
        <v>44</v>
      </c>
      <c r="BC128" s="201">
        <v>6</v>
      </c>
      <c r="BD128" s="201">
        <v>6</v>
      </c>
      <c r="BE128" s="201">
        <v>140</v>
      </c>
      <c r="BF128" s="201">
        <v>150</v>
      </c>
      <c r="BG128" s="201">
        <v>165</v>
      </c>
      <c r="BH128" s="201"/>
      <c r="BI128" s="201">
        <v>6</v>
      </c>
      <c r="BJ128" s="201">
        <v>6</v>
      </c>
    </row>
    <row r="129" spans="1:69" ht="16.5" thickBot="1" x14ac:dyDescent="0.3">
      <c r="A129" s="258">
        <v>1</v>
      </c>
      <c r="F129" s="258">
        <v>2</v>
      </c>
      <c r="G129" s="289">
        <v>41.5</v>
      </c>
      <c r="H129" s="255">
        <v>41</v>
      </c>
      <c r="K129" s="265" t="s">
        <v>107</v>
      </c>
      <c r="L129" s="349">
        <v>9.8379629629629642E-4</v>
      </c>
      <c r="M129" s="255"/>
      <c r="Q129" s="258">
        <v>57</v>
      </c>
      <c r="R129" s="289">
        <v>40.5</v>
      </c>
      <c r="S129" s="255">
        <v>40</v>
      </c>
      <c r="T129" s="255" t="s">
        <v>204</v>
      </c>
      <c r="U129" s="187"/>
      <c r="V129" s="194"/>
      <c r="W129" s="187"/>
      <c r="X129" s="194"/>
      <c r="Z129" s="261"/>
      <c r="AD129" s="261"/>
      <c r="AF129" s="261"/>
      <c r="AP129" s="181">
        <v>5</v>
      </c>
      <c r="AQ129" s="201">
        <v>12.1</v>
      </c>
      <c r="AR129" s="201">
        <v>16.149999999999999</v>
      </c>
      <c r="AS129" s="201">
        <v>23.4</v>
      </c>
      <c r="AT129" s="201">
        <v>5.7</v>
      </c>
      <c r="AU129" s="201"/>
      <c r="AV129" s="183"/>
      <c r="AW129" s="183">
        <v>5</v>
      </c>
      <c r="AX129" s="183">
        <v>7.15</v>
      </c>
      <c r="AY129" s="183">
        <v>14.47</v>
      </c>
      <c r="AZ129" s="183">
        <v>40</v>
      </c>
      <c r="BA129" s="201">
        <v>39.5</v>
      </c>
      <c r="BB129" s="201" t="s">
        <v>45</v>
      </c>
      <c r="BC129" s="201">
        <v>5</v>
      </c>
      <c r="BD129" s="201">
        <v>5</v>
      </c>
      <c r="BE129" s="201">
        <v>137</v>
      </c>
      <c r="BF129" s="201">
        <v>147</v>
      </c>
      <c r="BG129" s="201">
        <v>162</v>
      </c>
      <c r="BH129" s="201">
        <v>5</v>
      </c>
      <c r="BI129" s="201">
        <v>5</v>
      </c>
      <c r="BJ129" s="201">
        <v>5</v>
      </c>
    </row>
    <row r="130" spans="1:69" ht="16.5" thickBot="1" x14ac:dyDescent="0.3">
      <c r="D130" s="189"/>
      <c r="E130" s="181"/>
      <c r="F130" s="258">
        <v>1</v>
      </c>
      <c r="G130" s="289">
        <v>42</v>
      </c>
      <c r="H130" s="255">
        <v>41.5</v>
      </c>
      <c r="K130" s="265" t="s">
        <v>115</v>
      </c>
      <c r="L130" s="349">
        <v>1.0416666666666667E-3</v>
      </c>
      <c r="M130" s="255"/>
      <c r="Q130" s="258">
        <v>58</v>
      </c>
      <c r="R130" s="289">
        <v>41</v>
      </c>
      <c r="S130" s="255">
        <v>40.5</v>
      </c>
      <c r="T130" s="255" t="s">
        <v>205</v>
      </c>
      <c r="W130" s="295"/>
      <c r="Z130" s="261"/>
      <c r="AD130" s="261"/>
      <c r="AF130" s="261"/>
      <c r="AP130" s="181">
        <v>4</v>
      </c>
      <c r="AQ130" s="201">
        <v>12.2</v>
      </c>
      <c r="AR130" s="201">
        <v>16.3</v>
      </c>
      <c r="AS130" s="201">
        <v>24</v>
      </c>
      <c r="AT130" s="206"/>
      <c r="AU130" s="182"/>
      <c r="AV130" s="183"/>
      <c r="AW130" s="183">
        <v>5.0199999999999996</v>
      </c>
      <c r="AX130" s="183">
        <v>7.17</v>
      </c>
      <c r="AY130" s="183">
        <v>14.52</v>
      </c>
      <c r="AZ130" s="183">
        <v>40.5</v>
      </c>
      <c r="BA130" s="201">
        <v>40</v>
      </c>
      <c r="BB130" s="201" t="s">
        <v>46</v>
      </c>
      <c r="BC130" s="201">
        <v>4</v>
      </c>
      <c r="BD130" s="201">
        <v>4</v>
      </c>
      <c r="BE130" s="201">
        <v>134</v>
      </c>
      <c r="BF130" s="201">
        <v>144</v>
      </c>
      <c r="BG130" s="201">
        <v>159</v>
      </c>
      <c r="BH130" s="201">
        <v>4</v>
      </c>
      <c r="BI130" s="201">
        <v>4</v>
      </c>
      <c r="BJ130" s="201">
        <v>4</v>
      </c>
    </row>
    <row r="131" spans="1:69" ht="16.5" thickBot="1" x14ac:dyDescent="0.3">
      <c r="D131" s="189"/>
      <c r="E131" s="181"/>
      <c r="F131" s="341">
        <v>0</v>
      </c>
      <c r="G131" s="342">
        <v>42.1</v>
      </c>
      <c r="H131" s="343">
        <v>41.6</v>
      </c>
      <c r="K131" s="346" t="s">
        <v>209</v>
      </c>
      <c r="L131" s="349">
        <v>1.0428240740740741E-3</v>
      </c>
      <c r="Q131" s="258">
        <v>59</v>
      </c>
      <c r="R131" s="289">
        <v>41.5</v>
      </c>
      <c r="S131" s="255">
        <v>41</v>
      </c>
      <c r="T131" s="255" t="s">
        <v>206</v>
      </c>
      <c r="W131" s="295"/>
      <c r="Z131" s="261"/>
      <c r="AD131" s="261"/>
      <c r="AF131" s="261"/>
      <c r="AP131" s="181">
        <v>3</v>
      </c>
      <c r="AQ131" s="201">
        <v>12.3</v>
      </c>
      <c r="AR131" s="201">
        <v>16.45</v>
      </c>
      <c r="AS131" s="201">
        <v>24.2</v>
      </c>
      <c r="AT131" s="203"/>
      <c r="AU131" s="201"/>
      <c r="AV131" s="183"/>
      <c r="AW131" s="183">
        <v>5.04</v>
      </c>
      <c r="AX131" s="183">
        <v>7.19</v>
      </c>
      <c r="AY131" s="183">
        <v>14.57</v>
      </c>
      <c r="AZ131" s="183">
        <v>41</v>
      </c>
      <c r="BA131" s="201">
        <v>40.5</v>
      </c>
      <c r="BB131" s="201" t="s">
        <v>47</v>
      </c>
      <c r="BC131" s="201">
        <v>3</v>
      </c>
      <c r="BD131" s="201">
        <v>3</v>
      </c>
      <c r="BE131" s="201">
        <v>131</v>
      </c>
      <c r="BF131" s="201">
        <v>141</v>
      </c>
      <c r="BG131" s="201">
        <v>156</v>
      </c>
      <c r="BH131" s="201">
        <v>3</v>
      </c>
      <c r="BI131" s="201">
        <v>3</v>
      </c>
      <c r="BJ131" s="201">
        <v>3</v>
      </c>
    </row>
    <row r="132" spans="1:69" ht="16.5" thickBot="1" x14ac:dyDescent="0.3">
      <c r="D132" s="189"/>
      <c r="E132" s="181"/>
      <c r="L132" s="350"/>
      <c r="P132" s="261"/>
      <c r="Q132" s="258">
        <v>60</v>
      </c>
      <c r="R132" s="289">
        <v>42</v>
      </c>
      <c r="S132" s="255">
        <v>41.5</v>
      </c>
      <c r="T132" s="255" t="s">
        <v>207</v>
      </c>
      <c r="W132" s="295"/>
      <c r="Z132" s="261"/>
      <c r="AD132" s="261"/>
      <c r="AF132" s="261"/>
      <c r="AP132" s="181">
        <v>2</v>
      </c>
      <c r="AQ132" s="201">
        <v>12.4</v>
      </c>
      <c r="AR132" s="201">
        <v>17</v>
      </c>
      <c r="AS132" s="201">
        <v>24.4</v>
      </c>
      <c r="AT132" s="201"/>
      <c r="AU132" s="201"/>
      <c r="AV132" s="183"/>
      <c r="AW132" s="183">
        <v>5.0599999999999996</v>
      </c>
      <c r="AX132" s="183">
        <v>7.21</v>
      </c>
      <c r="AY132" s="183">
        <v>15.02</v>
      </c>
      <c r="AZ132" s="183">
        <v>41.5</v>
      </c>
      <c r="BA132" s="201">
        <v>41</v>
      </c>
      <c r="BB132" s="201" t="s">
        <v>107</v>
      </c>
      <c r="BC132" s="201">
        <v>2</v>
      </c>
      <c r="BD132" s="201">
        <v>2</v>
      </c>
      <c r="BE132" s="201">
        <v>128</v>
      </c>
      <c r="BF132" s="201">
        <v>138</v>
      </c>
      <c r="BG132" s="201">
        <v>153</v>
      </c>
      <c r="BH132" s="201">
        <v>2</v>
      </c>
      <c r="BI132" s="201">
        <v>2</v>
      </c>
      <c r="BJ132" s="201">
        <v>2</v>
      </c>
    </row>
    <row r="133" spans="1:69" ht="16.5" thickBot="1" x14ac:dyDescent="0.3">
      <c r="D133" s="189"/>
      <c r="E133" s="181"/>
      <c r="L133" s="348"/>
      <c r="P133" s="261"/>
      <c r="Q133" s="258"/>
      <c r="T133" s="258"/>
      <c r="W133" s="295"/>
      <c r="Z133" s="261"/>
      <c r="AD133" s="261"/>
      <c r="AF133" s="261"/>
      <c r="AP133" s="181">
        <v>1</v>
      </c>
      <c r="AQ133" s="201">
        <v>12.5</v>
      </c>
      <c r="AR133" s="201">
        <v>17.149999999999999</v>
      </c>
      <c r="AS133" s="201">
        <v>25</v>
      </c>
      <c r="AT133" s="201">
        <v>5.8</v>
      </c>
      <c r="AU133" s="201">
        <v>5.7</v>
      </c>
      <c r="AV133" s="183">
        <v>5.6</v>
      </c>
      <c r="AW133" s="183">
        <v>5.08</v>
      </c>
      <c r="AX133" s="183">
        <v>7.23</v>
      </c>
      <c r="AY133" s="183">
        <v>15.07</v>
      </c>
      <c r="AZ133" s="183">
        <v>42</v>
      </c>
      <c r="BA133" s="201">
        <v>41.5</v>
      </c>
      <c r="BB133" s="201" t="s">
        <v>115</v>
      </c>
      <c r="BC133" s="201">
        <v>1</v>
      </c>
      <c r="BD133" s="201">
        <v>1</v>
      </c>
      <c r="BE133" s="201">
        <v>125</v>
      </c>
      <c r="BF133" s="201">
        <v>135</v>
      </c>
      <c r="BG133" s="201">
        <v>150</v>
      </c>
      <c r="BH133" s="201">
        <v>1</v>
      </c>
      <c r="BI133" s="201">
        <v>1</v>
      </c>
      <c r="BJ133" s="201">
        <v>1</v>
      </c>
    </row>
    <row r="134" spans="1:69" ht="16.5" thickBot="1" x14ac:dyDescent="0.3">
      <c r="D134" s="189"/>
      <c r="E134" s="181"/>
      <c r="P134" s="261"/>
      <c r="Q134" s="258"/>
      <c r="T134" s="258"/>
      <c r="W134" s="295"/>
      <c r="Z134" s="261"/>
      <c r="AD134" s="261"/>
      <c r="AF134" s="261"/>
    </row>
    <row r="135" spans="1:69" ht="16.5" thickBot="1" x14ac:dyDescent="0.3">
      <c r="D135" s="189"/>
      <c r="E135" s="181"/>
      <c r="P135" s="261"/>
      <c r="Q135" s="258"/>
      <c r="T135" s="258"/>
      <c r="W135" s="295"/>
      <c r="Z135" s="261"/>
      <c r="AD135" s="261"/>
      <c r="AF135" s="261"/>
    </row>
    <row r="136" spans="1:69" ht="16.5" thickBot="1" x14ac:dyDescent="0.3">
      <c r="D136" s="189"/>
      <c r="E136" s="181"/>
      <c r="P136" s="261"/>
      <c r="Q136" s="258"/>
      <c r="T136" s="258"/>
      <c r="W136" s="295"/>
      <c r="Z136" s="261"/>
      <c r="AD136" s="261"/>
      <c r="AF136" s="261"/>
    </row>
    <row r="137" spans="1:69" ht="16.5" thickBot="1" x14ac:dyDescent="0.3">
      <c r="D137" s="189"/>
      <c r="E137" s="181"/>
      <c r="P137" s="261"/>
      <c r="Q137" s="258"/>
      <c r="T137" s="258"/>
      <c r="W137" s="295"/>
      <c r="Z137" s="261"/>
      <c r="AD137" s="261"/>
      <c r="AF137" s="261"/>
      <c r="AQ137">
        <f>AQ74-AQ6</f>
        <v>0</v>
      </c>
      <c r="AR137">
        <f t="shared" ref="AR137:BQ147" si="0">AR74-AR6</f>
        <v>1</v>
      </c>
      <c r="AS137">
        <f t="shared" si="0"/>
        <v>0</v>
      </c>
      <c r="AT137">
        <f t="shared" si="0"/>
        <v>0</v>
      </c>
      <c r="AU137">
        <f t="shared" si="0"/>
        <v>0</v>
      </c>
      <c r="AV137">
        <f t="shared" si="0"/>
        <v>0</v>
      </c>
      <c r="AW137">
        <f t="shared" si="0"/>
        <v>0</v>
      </c>
      <c r="AX137">
        <f t="shared" si="0"/>
        <v>0</v>
      </c>
      <c r="AY137">
        <f t="shared" si="0"/>
        <v>0</v>
      </c>
      <c r="AZ137">
        <f t="shared" si="0"/>
        <v>0</v>
      </c>
      <c r="BA137">
        <f t="shared" si="0"/>
        <v>0</v>
      </c>
      <c r="BB137">
        <f t="shared" si="0"/>
        <v>0</v>
      </c>
      <c r="BC137">
        <f t="shared" si="0"/>
        <v>0</v>
      </c>
      <c r="BD137">
        <f t="shared" si="0"/>
        <v>0</v>
      </c>
      <c r="BE137">
        <f t="shared" si="0"/>
        <v>0</v>
      </c>
      <c r="BF137">
        <f t="shared" si="0"/>
        <v>0</v>
      </c>
      <c r="BG137">
        <f t="shared" si="0"/>
        <v>0</v>
      </c>
      <c r="BH137">
        <f t="shared" si="0"/>
        <v>0</v>
      </c>
      <c r="BI137">
        <f t="shared" si="0"/>
        <v>0</v>
      </c>
      <c r="BJ137">
        <f t="shared" si="0"/>
        <v>0</v>
      </c>
      <c r="BK137">
        <f t="shared" si="0"/>
        <v>0</v>
      </c>
      <c r="BL137">
        <f t="shared" si="0"/>
        <v>0</v>
      </c>
      <c r="BM137">
        <f t="shared" si="0"/>
        <v>0</v>
      </c>
      <c r="BN137">
        <f t="shared" si="0"/>
        <v>0</v>
      </c>
      <c r="BO137">
        <f t="shared" si="0"/>
        <v>0</v>
      </c>
      <c r="BP137">
        <f t="shared" si="0"/>
        <v>0</v>
      </c>
      <c r="BQ137">
        <f t="shared" si="0"/>
        <v>0</v>
      </c>
    </row>
    <row r="138" spans="1:69" ht="16.5" thickBot="1" x14ac:dyDescent="0.3">
      <c r="D138" s="189"/>
      <c r="E138" s="181"/>
      <c r="P138" s="261"/>
      <c r="Q138" s="258"/>
      <c r="T138" s="258"/>
      <c r="W138" s="295"/>
      <c r="Z138" s="261"/>
      <c r="AD138" s="261"/>
      <c r="AF138" s="261"/>
      <c r="AQ138">
        <f t="shared" ref="AQ138:BF196" si="1">AQ75-AQ7</f>
        <v>0</v>
      </c>
      <c r="AR138">
        <f t="shared" si="1"/>
        <v>1</v>
      </c>
      <c r="AS138">
        <f t="shared" si="1"/>
        <v>0</v>
      </c>
      <c r="AT138">
        <f t="shared" si="1"/>
        <v>0</v>
      </c>
      <c r="AU138">
        <f t="shared" si="1"/>
        <v>0</v>
      </c>
      <c r="AV138">
        <f t="shared" si="1"/>
        <v>0</v>
      </c>
      <c r="AW138">
        <f t="shared" si="1"/>
        <v>0</v>
      </c>
      <c r="AX138">
        <f t="shared" si="1"/>
        <v>0</v>
      </c>
      <c r="AY138">
        <f t="shared" si="1"/>
        <v>0</v>
      </c>
      <c r="AZ138">
        <f t="shared" si="1"/>
        <v>0</v>
      </c>
      <c r="BA138">
        <f t="shared" si="1"/>
        <v>0</v>
      </c>
      <c r="BB138">
        <f t="shared" si="1"/>
        <v>0</v>
      </c>
      <c r="BC138">
        <f t="shared" si="1"/>
        <v>0</v>
      </c>
      <c r="BD138">
        <f t="shared" si="1"/>
        <v>0</v>
      </c>
      <c r="BE138">
        <f t="shared" si="1"/>
        <v>0</v>
      </c>
      <c r="BF138">
        <f t="shared" si="1"/>
        <v>0</v>
      </c>
      <c r="BG138">
        <f t="shared" si="0"/>
        <v>0</v>
      </c>
      <c r="BH138">
        <f t="shared" si="0"/>
        <v>0</v>
      </c>
      <c r="BI138">
        <f t="shared" si="0"/>
        <v>0</v>
      </c>
      <c r="BJ138">
        <f t="shared" si="0"/>
        <v>0</v>
      </c>
      <c r="BK138">
        <f t="shared" si="0"/>
        <v>0</v>
      </c>
      <c r="BL138">
        <f t="shared" si="0"/>
        <v>0</v>
      </c>
      <c r="BM138">
        <f t="shared" si="0"/>
        <v>0</v>
      </c>
      <c r="BN138">
        <f t="shared" si="0"/>
        <v>0</v>
      </c>
      <c r="BO138">
        <f t="shared" si="0"/>
        <v>0</v>
      </c>
      <c r="BP138">
        <f t="shared" si="0"/>
        <v>0</v>
      </c>
      <c r="BQ138">
        <f t="shared" si="0"/>
        <v>0</v>
      </c>
    </row>
    <row r="139" spans="1:69" ht="16.5" thickBot="1" x14ac:dyDescent="0.3">
      <c r="P139" s="261"/>
      <c r="Q139" s="258"/>
      <c r="T139" s="258"/>
      <c r="W139" s="295"/>
      <c r="Z139" s="261"/>
      <c r="AD139" s="261"/>
      <c r="AF139" s="261"/>
      <c r="AQ139">
        <f t="shared" si="1"/>
        <v>0</v>
      </c>
      <c r="AR139">
        <f t="shared" si="0"/>
        <v>1</v>
      </c>
      <c r="AS139">
        <f t="shared" si="0"/>
        <v>0</v>
      </c>
      <c r="AT139">
        <f t="shared" si="0"/>
        <v>0</v>
      </c>
      <c r="AU139">
        <f t="shared" si="0"/>
        <v>0</v>
      </c>
      <c r="AV139">
        <f t="shared" si="0"/>
        <v>0</v>
      </c>
      <c r="AW139">
        <f t="shared" si="0"/>
        <v>0</v>
      </c>
      <c r="AX139">
        <f t="shared" si="0"/>
        <v>0</v>
      </c>
      <c r="AY139">
        <f t="shared" si="0"/>
        <v>0</v>
      </c>
      <c r="AZ139">
        <f t="shared" si="0"/>
        <v>0</v>
      </c>
      <c r="BA139">
        <f t="shared" si="0"/>
        <v>0</v>
      </c>
      <c r="BB139">
        <f t="shared" si="0"/>
        <v>0</v>
      </c>
      <c r="BC139">
        <f t="shared" si="0"/>
        <v>0</v>
      </c>
      <c r="BD139">
        <f t="shared" si="0"/>
        <v>0</v>
      </c>
      <c r="BE139">
        <f t="shared" si="0"/>
        <v>0</v>
      </c>
      <c r="BF139">
        <f t="shared" si="0"/>
        <v>0</v>
      </c>
      <c r="BG139">
        <f t="shared" si="0"/>
        <v>0</v>
      </c>
      <c r="BH139">
        <f t="shared" si="0"/>
        <v>0</v>
      </c>
      <c r="BI139">
        <f t="shared" si="0"/>
        <v>0</v>
      </c>
      <c r="BJ139">
        <f t="shared" si="0"/>
        <v>0</v>
      </c>
      <c r="BK139">
        <f t="shared" si="0"/>
        <v>0</v>
      </c>
      <c r="BL139">
        <f t="shared" si="0"/>
        <v>0</v>
      </c>
      <c r="BM139">
        <f t="shared" si="0"/>
        <v>0</v>
      </c>
      <c r="BN139">
        <f t="shared" si="0"/>
        <v>0</v>
      </c>
      <c r="BO139">
        <f t="shared" si="0"/>
        <v>0</v>
      </c>
      <c r="BP139">
        <f t="shared" si="0"/>
        <v>0</v>
      </c>
      <c r="BQ139">
        <f t="shared" si="0"/>
        <v>0</v>
      </c>
    </row>
    <row r="140" spans="1:69" ht="16.5" thickBot="1" x14ac:dyDescent="0.3">
      <c r="P140" s="261"/>
      <c r="Q140" s="258"/>
      <c r="T140" s="258"/>
      <c r="W140" s="295"/>
      <c r="Z140" s="261"/>
      <c r="AD140" s="261"/>
      <c r="AF140" s="261"/>
      <c r="AQ140">
        <f t="shared" si="1"/>
        <v>0</v>
      </c>
      <c r="AR140">
        <f t="shared" si="0"/>
        <v>1</v>
      </c>
      <c r="AS140">
        <f t="shared" si="0"/>
        <v>0</v>
      </c>
      <c r="AT140">
        <f t="shared" si="0"/>
        <v>0</v>
      </c>
      <c r="AU140">
        <f t="shared" si="0"/>
        <v>0</v>
      </c>
      <c r="AV140">
        <f t="shared" si="0"/>
        <v>0</v>
      </c>
      <c r="AW140">
        <f t="shared" si="0"/>
        <v>0</v>
      </c>
      <c r="AX140">
        <f t="shared" si="0"/>
        <v>0</v>
      </c>
      <c r="AY140">
        <f t="shared" si="0"/>
        <v>0</v>
      </c>
      <c r="AZ140">
        <f t="shared" si="0"/>
        <v>0</v>
      </c>
      <c r="BA140">
        <f t="shared" si="0"/>
        <v>0</v>
      </c>
      <c r="BB140">
        <f t="shared" si="0"/>
        <v>0</v>
      </c>
      <c r="BC140">
        <f t="shared" si="0"/>
        <v>0</v>
      </c>
      <c r="BD140">
        <f t="shared" si="0"/>
        <v>0</v>
      </c>
      <c r="BE140">
        <f t="shared" si="0"/>
        <v>0</v>
      </c>
      <c r="BF140">
        <f t="shared" si="0"/>
        <v>0</v>
      </c>
      <c r="BG140">
        <f t="shared" si="0"/>
        <v>0</v>
      </c>
      <c r="BH140">
        <f t="shared" si="0"/>
        <v>0</v>
      </c>
      <c r="BI140">
        <f t="shared" si="0"/>
        <v>0</v>
      </c>
      <c r="BJ140">
        <f t="shared" si="0"/>
        <v>0</v>
      </c>
      <c r="BK140">
        <f t="shared" si="0"/>
        <v>0</v>
      </c>
      <c r="BL140">
        <f t="shared" si="0"/>
        <v>0</v>
      </c>
      <c r="BM140">
        <f t="shared" si="0"/>
        <v>0</v>
      </c>
      <c r="BN140">
        <f t="shared" si="0"/>
        <v>0</v>
      </c>
      <c r="BO140">
        <f t="shared" si="0"/>
        <v>0</v>
      </c>
      <c r="BP140">
        <f t="shared" si="0"/>
        <v>0</v>
      </c>
      <c r="BQ140">
        <f t="shared" si="0"/>
        <v>0</v>
      </c>
    </row>
    <row r="141" spans="1:69" ht="16.5" thickBot="1" x14ac:dyDescent="0.3">
      <c r="P141" s="261"/>
      <c r="Q141" s="258"/>
      <c r="T141" s="184"/>
      <c r="W141" s="296"/>
      <c r="Z141" s="192"/>
      <c r="AQ141">
        <f t="shared" si="1"/>
        <v>0</v>
      </c>
      <c r="AR141">
        <f t="shared" si="0"/>
        <v>1</v>
      </c>
      <c r="AS141">
        <f t="shared" si="0"/>
        <v>0</v>
      </c>
      <c r="AT141">
        <f t="shared" si="0"/>
        <v>0</v>
      </c>
      <c r="AU141">
        <f t="shared" si="0"/>
        <v>0</v>
      </c>
      <c r="AV141">
        <f t="shared" si="0"/>
        <v>0</v>
      </c>
      <c r="AW141">
        <f t="shared" si="0"/>
        <v>0</v>
      </c>
      <c r="AX141">
        <f t="shared" si="0"/>
        <v>0</v>
      </c>
      <c r="AY141">
        <f t="shared" si="0"/>
        <v>0</v>
      </c>
      <c r="AZ141">
        <f t="shared" si="0"/>
        <v>0</v>
      </c>
      <c r="BA141">
        <f t="shared" si="0"/>
        <v>0</v>
      </c>
      <c r="BB141">
        <f t="shared" si="0"/>
        <v>0</v>
      </c>
      <c r="BC141">
        <f t="shared" si="0"/>
        <v>0</v>
      </c>
      <c r="BD141">
        <f t="shared" si="0"/>
        <v>0</v>
      </c>
      <c r="BE141">
        <f t="shared" si="0"/>
        <v>0</v>
      </c>
      <c r="BF141">
        <f t="shared" si="0"/>
        <v>0</v>
      </c>
      <c r="BG141">
        <f t="shared" si="0"/>
        <v>0</v>
      </c>
      <c r="BH141">
        <f t="shared" si="0"/>
        <v>0</v>
      </c>
      <c r="BI141">
        <f t="shared" si="0"/>
        <v>0</v>
      </c>
      <c r="BJ141">
        <f t="shared" si="0"/>
        <v>0</v>
      </c>
      <c r="BK141">
        <f t="shared" si="0"/>
        <v>0</v>
      </c>
      <c r="BL141">
        <f t="shared" si="0"/>
        <v>0</v>
      </c>
      <c r="BM141">
        <f t="shared" si="0"/>
        <v>0</v>
      </c>
      <c r="BN141">
        <f t="shared" si="0"/>
        <v>0</v>
      </c>
      <c r="BO141">
        <f t="shared" si="0"/>
        <v>0</v>
      </c>
      <c r="BP141">
        <f t="shared" si="0"/>
        <v>0</v>
      </c>
      <c r="BQ141">
        <f t="shared" si="0"/>
        <v>0</v>
      </c>
    </row>
    <row r="142" spans="1:69" x14ac:dyDescent="0.25">
      <c r="P142" s="192"/>
      <c r="Q142" s="184"/>
      <c r="AQ142">
        <f t="shared" si="1"/>
        <v>0</v>
      </c>
      <c r="AR142">
        <f t="shared" si="0"/>
        <v>1</v>
      </c>
      <c r="AS142">
        <f t="shared" si="0"/>
        <v>0</v>
      </c>
      <c r="AT142">
        <f t="shared" si="0"/>
        <v>0</v>
      </c>
      <c r="AU142">
        <f t="shared" si="0"/>
        <v>0</v>
      </c>
      <c r="AV142">
        <f t="shared" si="0"/>
        <v>0</v>
      </c>
      <c r="AW142">
        <f t="shared" si="0"/>
        <v>0</v>
      </c>
      <c r="AX142">
        <f t="shared" si="0"/>
        <v>0</v>
      </c>
      <c r="AY142">
        <f t="shared" si="0"/>
        <v>0</v>
      </c>
      <c r="AZ142">
        <f t="shared" si="0"/>
        <v>0</v>
      </c>
      <c r="BA142">
        <f t="shared" si="0"/>
        <v>0</v>
      </c>
      <c r="BB142">
        <f t="shared" si="0"/>
        <v>0</v>
      </c>
      <c r="BC142">
        <f t="shared" si="0"/>
        <v>0</v>
      </c>
      <c r="BD142">
        <f t="shared" si="0"/>
        <v>0</v>
      </c>
      <c r="BE142">
        <f t="shared" si="0"/>
        <v>0</v>
      </c>
      <c r="BF142">
        <f t="shared" si="0"/>
        <v>0</v>
      </c>
      <c r="BG142">
        <f t="shared" si="0"/>
        <v>0</v>
      </c>
      <c r="BH142">
        <f t="shared" si="0"/>
        <v>0</v>
      </c>
      <c r="BI142">
        <f t="shared" si="0"/>
        <v>0</v>
      </c>
      <c r="BJ142">
        <f t="shared" si="0"/>
        <v>0</v>
      </c>
      <c r="BK142">
        <f t="shared" si="0"/>
        <v>0</v>
      </c>
      <c r="BL142">
        <f t="shared" si="0"/>
        <v>0</v>
      </c>
      <c r="BM142">
        <f t="shared" si="0"/>
        <v>0</v>
      </c>
      <c r="BN142">
        <f t="shared" si="0"/>
        <v>0</v>
      </c>
      <c r="BO142">
        <f t="shared" si="0"/>
        <v>0</v>
      </c>
      <c r="BP142">
        <f t="shared" si="0"/>
        <v>0</v>
      </c>
      <c r="BQ142">
        <f t="shared" si="0"/>
        <v>0</v>
      </c>
    </row>
    <row r="143" spans="1:69" x14ac:dyDescent="0.25">
      <c r="AQ143">
        <f t="shared" si="1"/>
        <v>0</v>
      </c>
      <c r="AR143">
        <f t="shared" si="0"/>
        <v>1</v>
      </c>
      <c r="AS143">
        <f t="shared" si="0"/>
        <v>0</v>
      </c>
      <c r="AT143">
        <f t="shared" si="0"/>
        <v>0</v>
      </c>
      <c r="AU143">
        <f t="shared" si="0"/>
        <v>0</v>
      </c>
      <c r="AV143">
        <f t="shared" si="0"/>
        <v>0</v>
      </c>
      <c r="AW143">
        <f t="shared" si="0"/>
        <v>0</v>
      </c>
      <c r="AX143">
        <f t="shared" si="0"/>
        <v>0</v>
      </c>
      <c r="AY143">
        <f t="shared" si="0"/>
        <v>0</v>
      </c>
      <c r="AZ143">
        <f t="shared" si="0"/>
        <v>0</v>
      </c>
      <c r="BA143">
        <f t="shared" si="0"/>
        <v>0</v>
      </c>
      <c r="BB143">
        <f t="shared" si="0"/>
        <v>0</v>
      </c>
      <c r="BC143">
        <f t="shared" si="0"/>
        <v>0</v>
      </c>
      <c r="BD143">
        <f t="shared" si="0"/>
        <v>0</v>
      </c>
      <c r="BE143">
        <f t="shared" si="0"/>
        <v>0</v>
      </c>
      <c r="BF143">
        <f t="shared" si="0"/>
        <v>0</v>
      </c>
      <c r="BG143">
        <f t="shared" si="0"/>
        <v>0</v>
      </c>
      <c r="BH143">
        <f t="shared" si="0"/>
        <v>0</v>
      </c>
      <c r="BI143">
        <f t="shared" si="0"/>
        <v>0</v>
      </c>
      <c r="BJ143">
        <f t="shared" si="0"/>
        <v>0</v>
      </c>
      <c r="BK143">
        <f t="shared" si="0"/>
        <v>0</v>
      </c>
      <c r="BL143">
        <f t="shared" si="0"/>
        <v>0</v>
      </c>
      <c r="BM143">
        <f t="shared" si="0"/>
        <v>0</v>
      </c>
      <c r="BN143">
        <f t="shared" si="0"/>
        <v>0</v>
      </c>
      <c r="BO143">
        <f t="shared" si="0"/>
        <v>0</v>
      </c>
      <c r="BP143">
        <f t="shared" si="0"/>
        <v>0</v>
      </c>
      <c r="BQ143">
        <f t="shared" si="0"/>
        <v>0</v>
      </c>
    </row>
    <row r="144" spans="1:69" x14ac:dyDescent="0.25">
      <c r="AQ144">
        <f t="shared" si="1"/>
        <v>0</v>
      </c>
      <c r="AR144">
        <f t="shared" si="0"/>
        <v>1</v>
      </c>
      <c r="AS144">
        <f t="shared" si="0"/>
        <v>0</v>
      </c>
      <c r="AT144">
        <f t="shared" si="0"/>
        <v>0</v>
      </c>
      <c r="AU144">
        <f t="shared" si="0"/>
        <v>0</v>
      </c>
      <c r="AV144">
        <f t="shared" si="0"/>
        <v>0</v>
      </c>
      <c r="AW144">
        <f t="shared" si="0"/>
        <v>0</v>
      </c>
      <c r="AX144">
        <f t="shared" si="0"/>
        <v>0</v>
      </c>
      <c r="AY144">
        <f t="shared" si="0"/>
        <v>0</v>
      </c>
      <c r="AZ144">
        <f t="shared" si="0"/>
        <v>0</v>
      </c>
      <c r="BA144">
        <f t="shared" si="0"/>
        <v>0</v>
      </c>
      <c r="BB144">
        <f t="shared" si="0"/>
        <v>0</v>
      </c>
      <c r="BC144">
        <f t="shared" si="0"/>
        <v>0</v>
      </c>
      <c r="BD144">
        <f t="shared" si="0"/>
        <v>0</v>
      </c>
      <c r="BE144">
        <f t="shared" si="0"/>
        <v>0</v>
      </c>
      <c r="BF144">
        <f t="shared" si="0"/>
        <v>0</v>
      </c>
      <c r="BG144">
        <f t="shared" si="0"/>
        <v>0</v>
      </c>
      <c r="BH144">
        <f t="shared" si="0"/>
        <v>0</v>
      </c>
      <c r="BI144">
        <f t="shared" si="0"/>
        <v>0</v>
      </c>
      <c r="BJ144">
        <f t="shared" si="0"/>
        <v>0</v>
      </c>
      <c r="BK144">
        <f t="shared" si="0"/>
        <v>0</v>
      </c>
      <c r="BL144">
        <f t="shared" si="0"/>
        <v>0</v>
      </c>
      <c r="BM144">
        <f t="shared" si="0"/>
        <v>0</v>
      </c>
      <c r="BN144">
        <f t="shared" si="0"/>
        <v>0</v>
      </c>
      <c r="BO144">
        <f t="shared" si="0"/>
        <v>0</v>
      </c>
      <c r="BP144">
        <f t="shared" si="0"/>
        <v>0</v>
      </c>
      <c r="BQ144">
        <f t="shared" si="0"/>
        <v>0</v>
      </c>
    </row>
    <row r="145" spans="43:69" x14ac:dyDescent="0.25">
      <c r="AQ145">
        <f t="shared" si="1"/>
        <v>0</v>
      </c>
      <c r="AR145">
        <f t="shared" si="0"/>
        <v>1</v>
      </c>
      <c r="AS145">
        <f t="shared" si="0"/>
        <v>0</v>
      </c>
      <c r="AT145">
        <f t="shared" si="0"/>
        <v>0</v>
      </c>
      <c r="AU145">
        <f t="shared" si="0"/>
        <v>0</v>
      </c>
      <c r="AV145">
        <f t="shared" si="0"/>
        <v>0</v>
      </c>
      <c r="AW145">
        <f t="shared" si="0"/>
        <v>0</v>
      </c>
      <c r="AX145">
        <f t="shared" si="0"/>
        <v>0</v>
      </c>
      <c r="AY145">
        <f t="shared" si="0"/>
        <v>0</v>
      </c>
      <c r="AZ145">
        <f t="shared" si="0"/>
        <v>0</v>
      </c>
      <c r="BA145">
        <f t="shared" si="0"/>
        <v>0</v>
      </c>
      <c r="BB145">
        <f t="shared" si="0"/>
        <v>0</v>
      </c>
      <c r="BC145">
        <f t="shared" si="0"/>
        <v>0</v>
      </c>
      <c r="BD145">
        <f t="shared" si="0"/>
        <v>0</v>
      </c>
      <c r="BE145">
        <f t="shared" si="0"/>
        <v>0</v>
      </c>
      <c r="BF145">
        <f t="shared" si="0"/>
        <v>0</v>
      </c>
      <c r="BG145">
        <f t="shared" si="0"/>
        <v>0</v>
      </c>
      <c r="BH145">
        <f t="shared" si="0"/>
        <v>0</v>
      </c>
      <c r="BI145">
        <f t="shared" si="0"/>
        <v>0</v>
      </c>
      <c r="BJ145">
        <f t="shared" si="0"/>
        <v>0</v>
      </c>
      <c r="BK145">
        <f t="shared" si="0"/>
        <v>0</v>
      </c>
      <c r="BL145">
        <f t="shared" si="0"/>
        <v>0</v>
      </c>
      <c r="BM145">
        <f t="shared" si="0"/>
        <v>0</v>
      </c>
      <c r="BN145">
        <f t="shared" si="0"/>
        <v>0</v>
      </c>
      <c r="BO145">
        <f t="shared" si="0"/>
        <v>0</v>
      </c>
      <c r="BP145">
        <f t="shared" si="0"/>
        <v>0</v>
      </c>
      <c r="BQ145">
        <f t="shared" si="0"/>
        <v>0</v>
      </c>
    </row>
    <row r="146" spans="43:69" x14ac:dyDescent="0.25">
      <c r="AQ146">
        <f t="shared" si="1"/>
        <v>0</v>
      </c>
      <c r="AR146">
        <f t="shared" si="0"/>
        <v>1</v>
      </c>
      <c r="AS146">
        <f t="shared" si="0"/>
        <v>0</v>
      </c>
      <c r="AT146">
        <f t="shared" si="0"/>
        <v>0</v>
      </c>
      <c r="AU146">
        <f t="shared" si="0"/>
        <v>0</v>
      </c>
      <c r="AV146">
        <f t="shared" si="0"/>
        <v>0</v>
      </c>
      <c r="AW146">
        <f t="shared" si="0"/>
        <v>0</v>
      </c>
      <c r="AX146">
        <f t="shared" si="0"/>
        <v>0</v>
      </c>
      <c r="AY146">
        <f t="shared" si="0"/>
        <v>0</v>
      </c>
      <c r="AZ146">
        <f t="shared" si="0"/>
        <v>0</v>
      </c>
      <c r="BA146">
        <f t="shared" si="0"/>
        <v>0</v>
      </c>
      <c r="BB146">
        <f t="shared" si="0"/>
        <v>0</v>
      </c>
      <c r="BC146">
        <f t="shared" si="0"/>
        <v>0</v>
      </c>
      <c r="BD146">
        <f t="shared" si="0"/>
        <v>0</v>
      </c>
      <c r="BE146">
        <f t="shared" si="0"/>
        <v>0</v>
      </c>
      <c r="BF146">
        <f t="shared" si="0"/>
        <v>0</v>
      </c>
      <c r="BG146">
        <f t="shared" si="0"/>
        <v>0</v>
      </c>
      <c r="BH146">
        <f t="shared" si="0"/>
        <v>0</v>
      </c>
      <c r="BI146">
        <f t="shared" si="0"/>
        <v>0</v>
      </c>
      <c r="BJ146">
        <f t="shared" si="0"/>
        <v>0</v>
      </c>
      <c r="BK146">
        <f t="shared" si="0"/>
        <v>0</v>
      </c>
      <c r="BL146">
        <f t="shared" si="0"/>
        <v>0</v>
      </c>
      <c r="BM146">
        <f t="shared" si="0"/>
        <v>0</v>
      </c>
      <c r="BN146">
        <f t="shared" si="0"/>
        <v>0</v>
      </c>
      <c r="BO146">
        <f t="shared" si="0"/>
        <v>0</v>
      </c>
      <c r="BP146">
        <f t="shared" si="0"/>
        <v>0</v>
      </c>
      <c r="BQ146">
        <f t="shared" si="0"/>
        <v>0</v>
      </c>
    </row>
    <row r="147" spans="43:69" x14ac:dyDescent="0.25">
      <c r="AQ147">
        <f t="shared" si="1"/>
        <v>0</v>
      </c>
      <c r="AR147">
        <f t="shared" si="0"/>
        <v>1</v>
      </c>
      <c r="AS147">
        <f t="shared" si="0"/>
        <v>0</v>
      </c>
      <c r="AT147">
        <f t="shared" si="0"/>
        <v>0</v>
      </c>
      <c r="AU147">
        <f t="shared" si="0"/>
        <v>0</v>
      </c>
      <c r="AV147">
        <f t="shared" si="0"/>
        <v>0</v>
      </c>
      <c r="AW147">
        <f t="shared" si="0"/>
        <v>0</v>
      </c>
      <c r="AX147">
        <f t="shared" si="0"/>
        <v>0</v>
      </c>
      <c r="AY147">
        <f t="shared" si="0"/>
        <v>0</v>
      </c>
      <c r="AZ147">
        <f t="shared" si="0"/>
        <v>0</v>
      </c>
      <c r="BA147">
        <f t="shared" si="0"/>
        <v>0</v>
      </c>
      <c r="BB147">
        <f t="shared" ref="AR147:BQ157" si="2">BB84-BB16</f>
        <v>0</v>
      </c>
      <c r="BC147">
        <f t="shared" si="2"/>
        <v>0</v>
      </c>
      <c r="BD147">
        <f t="shared" si="2"/>
        <v>0</v>
      </c>
      <c r="BE147">
        <f t="shared" si="2"/>
        <v>0</v>
      </c>
      <c r="BF147">
        <f t="shared" si="2"/>
        <v>0</v>
      </c>
      <c r="BG147">
        <f t="shared" si="2"/>
        <v>0</v>
      </c>
      <c r="BH147">
        <f t="shared" si="2"/>
        <v>0</v>
      </c>
      <c r="BI147">
        <f t="shared" si="2"/>
        <v>0</v>
      </c>
      <c r="BJ147">
        <f t="shared" si="2"/>
        <v>0</v>
      </c>
      <c r="BK147">
        <f t="shared" si="2"/>
        <v>0</v>
      </c>
      <c r="BL147">
        <f t="shared" si="2"/>
        <v>0</v>
      </c>
      <c r="BM147">
        <f t="shared" si="2"/>
        <v>0</v>
      </c>
      <c r="BN147">
        <f t="shared" si="2"/>
        <v>0</v>
      </c>
      <c r="BO147">
        <f t="shared" si="2"/>
        <v>0</v>
      </c>
      <c r="BP147">
        <f t="shared" si="2"/>
        <v>0</v>
      </c>
      <c r="BQ147">
        <f t="shared" si="2"/>
        <v>0</v>
      </c>
    </row>
    <row r="148" spans="43:69" x14ac:dyDescent="0.25">
      <c r="AQ148">
        <f t="shared" si="1"/>
        <v>0</v>
      </c>
      <c r="AR148">
        <f t="shared" si="2"/>
        <v>1</v>
      </c>
      <c r="AS148">
        <f t="shared" si="2"/>
        <v>0</v>
      </c>
      <c r="AT148">
        <f t="shared" si="2"/>
        <v>0</v>
      </c>
      <c r="AU148">
        <f t="shared" si="2"/>
        <v>0</v>
      </c>
      <c r="AV148">
        <f t="shared" si="2"/>
        <v>0</v>
      </c>
      <c r="AW148">
        <f t="shared" si="2"/>
        <v>0</v>
      </c>
      <c r="AX148">
        <f t="shared" si="2"/>
        <v>0</v>
      </c>
      <c r="AY148">
        <f t="shared" si="2"/>
        <v>0</v>
      </c>
      <c r="AZ148">
        <f t="shared" si="2"/>
        <v>0</v>
      </c>
      <c r="BA148">
        <f t="shared" si="2"/>
        <v>0</v>
      </c>
      <c r="BB148">
        <f t="shared" si="2"/>
        <v>0</v>
      </c>
      <c r="BC148">
        <f t="shared" si="2"/>
        <v>0</v>
      </c>
      <c r="BD148">
        <f t="shared" si="2"/>
        <v>0</v>
      </c>
      <c r="BE148">
        <f t="shared" si="2"/>
        <v>0</v>
      </c>
      <c r="BF148">
        <f t="shared" si="2"/>
        <v>0</v>
      </c>
      <c r="BG148">
        <f t="shared" si="2"/>
        <v>0</v>
      </c>
      <c r="BH148">
        <f t="shared" si="2"/>
        <v>0</v>
      </c>
      <c r="BI148">
        <f t="shared" si="2"/>
        <v>0</v>
      </c>
      <c r="BJ148">
        <f t="shared" si="2"/>
        <v>0</v>
      </c>
      <c r="BK148">
        <f t="shared" si="2"/>
        <v>0</v>
      </c>
      <c r="BL148">
        <f t="shared" si="2"/>
        <v>0</v>
      </c>
      <c r="BM148">
        <f t="shared" si="2"/>
        <v>0</v>
      </c>
      <c r="BN148">
        <f t="shared" si="2"/>
        <v>0</v>
      </c>
      <c r="BO148">
        <f t="shared" si="2"/>
        <v>0</v>
      </c>
      <c r="BP148">
        <f t="shared" si="2"/>
        <v>0</v>
      </c>
      <c r="BQ148">
        <f t="shared" si="2"/>
        <v>0</v>
      </c>
    </row>
    <row r="149" spans="43:69" x14ac:dyDescent="0.25">
      <c r="AQ149">
        <f t="shared" si="1"/>
        <v>0</v>
      </c>
      <c r="AR149">
        <f t="shared" si="2"/>
        <v>1</v>
      </c>
      <c r="AS149">
        <f t="shared" si="2"/>
        <v>0</v>
      </c>
      <c r="AT149">
        <f t="shared" si="2"/>
        <v>0</v>
      </c>
      <c r="AU149">
        <f t="shared" si="2"/>
        <v>0</v>
      </c>
      <c r="AV149">
        <f t="shared" si="2"/>
        <v>0</v>
      </c>
      <c r="AW149">
        <f t="shared" si="2"/>
        <v>0</v>
      </c>
      <c r="AX149">
        <f t="shared" si="2"/>
        <v>0</v>
      </c>
      <c r="AY149">
        <f t="shared" si="2"/>
        <v>0</v>
      </c>
      <c r="AZ149">
        <f t="shared" si="2"/>
        <v>0</v>
      </c>
      <c r="BA149">
        <f t="shared" si="2"/>
        <v>0</v>
      </c>
      <c r="BB149">
        <f t="shared" si="2"/>
        <v>0</v>
      </c>
      <c r="BC149">
        <f t="shared" si="2"/>
        <v>0</v>
      </c>
      <c r="BD149">
        <f t="shared" si="2"/>
        <v>0</v>
      </c>
      <c r="BE149">
        <f t="shared" si="2"/>
        <v>0</v>
      </c>
      <c r="BF149">
        <f t="shared" si="2"/>
        <v>0</v>
      </c>
      <c r="BG149">
        <f t="shared" si="2"/>
        <v>0</v>
      </c>
      <c r="BH149">
        <f t="shared" si="2"/>
        <v>0</v>
      </c>
      <c r="BI149">
        <f t="shared" si="2"/>
        <v>0</v>
      </c>
      <c r="BJ149">
        <f t="shared" si="2"/>
        <v>0</v>
      </c>
      <c r="BK149">
        <f t="shared" si="2"/>
        <v>0</v>
      </c>
      <c r="BL149">
        <f t="shared" si="2"/>
        <v>0</v>
      </c>
      <c r="BM149">
        <f t="shared" si="2"/>
        <v>0</v>
      </c>
      <c r="BN149">
        <f t="shared" si="2"/>
        <v>0</v>
      </c>
      <c r="BO149">
        <f t="shared" si="2"/>
        <v>0</v>
      </c>
      <c r="BP149">
        <f t="shared" si="2"/>
        <v>0</v>
      </c>
      <c r="BQ149">
        <f t="shared" si="2"/>
        <v>0</v>
      </c>
    </row>
    <row r="150" spans="43:69" x14ac:dyDescent="0.25">
      <c r="AQ150">
        <f t="shared" si="1"/>
        <v>0</v>
      </c>
      <c r="AR150">
        <f t="shared" si="2"/>
        <v>1</v>
      </c>
      <c r="AS150">
        <f t="shared" si="2"/>
        <v>0</v>
      </c>
      <c r="AT150">
        <f t="shared" si="2"/>
        <v>0</v>
      </c>
      <c r="AU150">
        <f t="shared" si="2"/>
        <v>0</v>
      </c>
      <c r="AV150">
        <f t="shared" si="2"/>
        <v>0</v>
      </c>
      <c r="AW150">
        <f t="shared" si="2"/>
        <v>0</v>
      </c>
      <c r="AX150">
        <f t="shared" si="2"/>
        <v>0</v>
      </c>
      <c r="AY150">
        <f t="shared" si="2"/>
        <v>0</v>
      </c>
      <c r="AZ150">
        <f t="shared" si="2"/>
        <v>0</v>
      </c>
      <c r="BA150">
        <f t="shared" si="2"/>
        <v>0</v>
      </c>
      <c r="BB150">
        <f t="shared" si="2"/>
        <v>0</v>
      </c>
      <c r="BC150">
        <f t="shared" si="2"/>
        <v>0</v>
      </c>
      <c r="BD150">
        <f t="shared" si="2"/>
        <v>0</v>
      </c>
      <c r="BE150">
        <f t="shared" si="2"/>
        <v>0</v>
      </c>
      <c r="BF150">
        <f t="shared" si="2"/>
        <v>0</v>
      </c>
      <c r="BG150">
        <f t="shared" si="2"/>
        <v>0</v>
      </c>
      <c r="BH150">
        <f t="shared" si="2"/>
        <v>0</v>
      </c>
      <c r="BI150">
        <f t="shared" si="2"/>
        <v>0</v>
      </c>
      <c r="BJ150">
        <f t="shared" si="2"/>
        <v>0</v>
      </c>
      <c r="BK150">
        <f t="shared" si="2"/>
        <v>0</v>
      </c>
      <c r="BL150">
        <f t="shared" si="2"/>
        <v>0</v>
      </c>
      <c r="BM150">
        <f t="shared" si="2"/>
        <v>0</v>
      </c>
      <c r="BN150">
        <f t="shared" si="2"/>
        <v>0</v>
      </c>
      <c r="BO150">
        <f t="shared" si="2"/>
        <v>0</v>
      </c>
      <c r="BP150">
        <f t="shared" si="2"/>
        <v>0</v>
      </c>
      <c r="BQ150">
        <f t="shared" si="2"/>
        <v>0</v>
      </c>
    </row>
    <row r="151" spans="43:69" x14ac:dyDescent="0.25">
      <c r="AQ151">
        <f t="shared" si="1"/>
        <v>0</v>
      </c>
      <c r="AR151">
        <f t="shared" si="2"/>
        <v>0.99999999999999911</v>
      </c>
      <c r="AS151">
        <f t="shared" si="2"/>
        <v>0</v>
      </c>
      <c r="AT151">
        <f t="shared" si="2"/>
        <v>0</v>
      </c>
      <c r="AU151">
        <f t="shared" si="2"/>
        <v>0</v>
      </c>
      <c r="AV151">
        <f t="shared" si="2"/>
        <v>0</v>
      </c>
      <c r="AW151">
        <f t="shared" si="2"/>
        <v>0</v>
      </c>
      <c r="AX151">
        <f t="shared" si="2"/>
        <v>0</v>
      </c>
      <c r="AY151">
        <f t="shared" si="2"/>
        <v>0</v>
      </c>
      <c r="AZ151">
        <f t="shared" si="2"/>
        <v>0</v>
      </c>
      <c r="BA151">
        <f t="shared" si="2"/>
        <v>0</v>
      </c>
      <c r="BB151">
        <f t="shared" si="2"/>
        <v>0</v>
      </c>
      <c r="BC151">
        <f t="shared" si="2"/>
        <v>0</v>
      </c>
      <c r="BD151">
        <f t="shared" si="2"/>
        <v>0</v>
      </c>
      <c r="BE151">
        <f t="shared" si="2"/>
        <v>0</v>
      </c>
      <c r="BF151">
        <f t="shared" si="2"/>
        <v>0</v>
      </c>
      <c r="BG151">
        <f t="shared" si="2"/>
        <v>0</v>
      </c>
      <c r="BH151">
        <f t="shared" si="2"/>
        <v>0</v>
      </c>
      <c r="BI151">
        <f t="shared" si="2"/>
        <v>0</v>
      </c>
      <c r="BJ151">
        <f t="shared" si="2"/>
        <v>0</v>
      </c>
      <c r="BK151">
        <f t="shared" si="2"/>
        <v>0</v>
      </c>
      <c r="BL151">
        <f t="shared" si="2"/>
        <v>0</v>
      </c>
      <c r="BM151">
        <f t="shared" si="2"/>
        <v>0</v>
      </c>
      <c r="BN151">
        <f t="shared" si="2"/>
        <v>0</v>
      </c>
      <c r="BO151">
        <f t="shared" si="2"/>
        <v>0</v>
      </c>
      <c r="BP151">
        <f t="shared" si="2"/>
        <v>0</v>
      </c>
      <c r="BQ151">
        <f t="shared" si="2"/>
        <v>0</v>
      </c>
    </row>
    <row r="152" spans="43:69" x14ac:dyDescent="0.25">
      <c r="AQ152">
        <f t="shared" si="1"/>
        <v>0</v>
      </c>
      <c r="AR152">
        <f t="shared" si="2"/>
        <v>1.0000000000000009</v>
      </c>
      <c r="AS152">
        <f t="shared" si="2"/>
        <v>0</v>
      </c>
      <c r="AT152">
        <f t="shared" si="2"/>
        <v>0</v>
      </c>
      <c r="AU152">
        <f t="shared" si="2"/>
        <v>0</v>
      </c>
      <c r="AV152">
        <f t="shared" si="2"/>
        <v>0</v>
      </c>
      <c r="AW152">
        <f t="shared" si="2"/>
        <v>0</v>
      </c>
      <c r="AX152">
        <f t="shared" si="2"/>
        <v>0</v>
      </c>
      <c r="AY152">
        <f t="shared" si="2"/>
        <v>0</v>
      </c>
      <c r="AZ152">
        <f t="shared" si="2"/>
        <v>0</v>
      </c>
      <c r="BA152">
        <f t="shared" si="2"/>
        <v>0</v>
      </c>
      <c r="BB152">
        <f t="shared" si="2"/>
        <v>0</v>
      </c>
      <c r="BC152">
        <f t="shared" si="2"/>
        <v>0</v>
      </c>
      <c r="BD152">
        <f t="shared" si="2"/>
        <v>0</v>
      </c>
      <c r="BE152">
        <f t="shared" si="2"/>
        <v>0</v>
      </c>
      <c r="BF152">
        <f t="shared" si="2"/>
        <v>0</v>
      </c>
      <c r="BG152">
        <f t="shared" si="2"/>
        <v>0</v>
      </c>
      <c r="BH152">
        <f t="shared" si="2"/>
        <v>0</v>
      </c>
      <c r="BI152">
        <f t="shared" si="2"/>
        <v>0</v>
      </c>
      <c r="BJ152">
        <f t="shared" si="2"/>
        <v>0</v>
      </c>
      <c r="BK152">
        <f t="shared" si="2"/>
        <v>0</v>
      </c>
      <c r="BL152">
        <f t="shared" si="2"/>
        <v>0</v>
      </c>
      <c r="BM152">
        <f t="shared" si="2"/>
        <v>0</v>
      </c>
      <c r="BN152">
        <f t="shared" si="2"/>
        <v>0</v>
      </c>
      <c r="BO152">
        <f t="shared" si="2"/>
        <v>0</v>
      </c>
      <c r="BP152">
        <f t="shared" si="2"/>
        <v>0</v>
      </c>
      <c r="BQ152">
        <f t="shared" si="2"/>
        <v>0</v>
      </c>
    </row>
    <row r="153" spans="43:69" x14ac:dyDescent="0.25">
      <c r="AQ153">
        <f t="shared" si="1"/>
        <v>0</v>
      </c>
      <c r="AR153">
        <f t="shared" si="2"/>
        <v>1</v>
      </c>
      <c r="AS153">
        <f t="shared" si="2"/>
        <v>0</v>
      </c>
      <c r="AT153">
        <f t="shared" si="2"/>
        <v>0</v>
      </c>
      <c r="AU153">
        <f t="shared" si="2"/>
        <v>0</v>
      </c>
      <c r="AV153">
        <f t="shared" si="2"/>
        <v>0</v>
      </c>
      <c r="AW153">
        <f t="shared" si="2"/>
        <v>0</v>
      </c>
      <c r="AX153">
        <f t="shared" si="2"/>
        <v>0</v>
      </c>
      <c r="AY153">
        <f t="shared" si="2"/>
        <v>0</v>
      </c>
      <c r="AZ153">
        <f t="shared" si="2"/>
        <v>0</v>
      </c>
      <c r="BA153">
        <f t="shared" si="2"/>
        <v>0</v>
      </c>
      <c r="BB153">
        <f t="shared" si="2"/>
        <v>0</v>
      </c>
      <c r="BC153">
        <f t="shared" si="2"/>
        <v>0</v>
      </c>
      <c r="BD153">
        <f t="shared" si="2"/>
        <v>0</v>
      </c>
      <c r="BE153">
        <f t="shared" si="2"/>
        <v>0</v>
      </c>
      <c r="BF153">
        <f t="shared" si="2"/>
        <v>0</v>
      </c>
      <c r="BG153">
        <f t="shared" si="2"/>
        <v>0</v>
      </c>
      <c r="BH153">
        <f t="shared" si="2"/>
        <v>0</v>
      </c>
      <c r="BI153">
        <f t="shared" si="2"/>
        <v>0</v>
      </c>
      <c r="BJ153">
        <f t="shared" si="2"/>
        <v>0</v>
      </c>
      <c r="BK153">
        <f t="shared" si="2"/>
        <v>0</v>
      </c>
      <c r="BL153">
        <f t="shared" si="2"/>
        <v>0</v>
      </c>
      <c r="BM153">
        <f t="shared" si="2"/>
        <v>0</v>
      </c>
      <c r="BN153">
        <f t="shared" si="2"/>
        <v>0</v>
      </c>
      <c r="BO153">
        <f t="shared" si="2"/>
        <v>0</v>
      </c>
      <c r="BP153">
        <f t="shared" si="2"/>
        <v>0</v>
      </c>
      <c r="BQ153">
        <f t="shared" si="2"/>
        <v>0</v>
      </c>
    </row>
    <row r="154" spans="43:69" x14ac:dyDescent="0.25">
      <c r="AQ154">
        <f t="shared" si="1"/>
        <v>0</v>
      </c>
      <c r="AR154">
        <f t="shared" si="2"/>
        <v>1</v>
      </c>
      <c r="AS154">
        <f t="shared" si="2"/>
        <v>0</v>
      </c>
      <c r="AT154">
        <f t="shared" si="2"/>
        <v>0</v>
      </c>
      <c r="AU154">
        <f t="shared" si="2"/>
        <v>0</v>
      </c>
      <c r="AV154">
        <f t="shared" si="2"/>
        <v>0</v>
      </c>
      <c r="AW154">
        <f t="shared" si="2"/>
        <v>0</v>
      </c>
      <c r="AX154">
        <f t="shared" si="2"/>
        <v>0</v>
      </c>
      <c r="AY154">
        <f t="shared" si="2"/>
        <v>0</v>
      </c>
      <c r="AZ154">
        <f t="shared" si="2"/>
        <v>0</v>
      </c>
      <c r="BA154">
        <f t="shared" si="2"/>
        <v>0</v>
      </c>
      <c r="BB154">
        <f t="shared" si="2"/>
        <v>0</v>
      </c>
      <c r="BC154">
        <f t="shared" si="2"/>
        <v>0</v>
      </c>
      <c r="BD154">
        <f t="shared" si="2"/>
        <v>0</v>
      </c>
      <c r="BE154">
        <f t="shared" si="2"/>
        <v>0</v>
      </c>
      <c r="BF154">
        <f t="shared" si="2"/>
        <v>0</v>
      </c>
      <c r="BG154">
        <f t="shared" si="2"/>
        <v>0</v>
      </c>
      <c r="BH154">
        <f t="shared" si="2"/>
        <v>0</v>
      </c>
      <c r="BI154">
        <f t="shared" si="2"/>
        <v>0</v>
      </c>
      <c r="BJ154">
        <f t="shared" si="2"/>
        <v>0</v>
      </c>
      <c r="BK154">
        <f t="shared" si="2"/>
        <v>0</v>
      </c>
      <c r="BL154">
        <f t="shared" si="2"/>
        <v>0</v>
      </c>
      <c r="BM154">
        <f t="shared" si="2"/>
        <v>0</v>
      </c>
      <c r="BN154">
        <f t="shared" si="2"/>
        <v>0</v>
      </c>
      <c r="BO154">
        <f t="shared" si="2"/>
        <v>0</v>
      </c>
      <c r="BP154">
        <f t="shared" si="2"/>
        <v>0</v>
      </c>
      <c r="BQ154">
        <f t="shared" si="2"/>
        <v>0</v>
      </c>
    </row>
    <row r="155" spans="43:69" x14ac:dyDescent="0.25">
      <c r="AQ155">
        <f t="shared" si="1"/>
        <v>0</v>
      </c>
      <c r="AR155">
        <f t="shared" si="2"/>
        <v>1</v>
      </c>
      <c r="AS155">
        <f t="shared" si="2"/>
        <v>0</v>
      </c>
      <c r="AT155">
        <f t="shared" si="2"/>
        <v>0</v>
      </c>
      <c r="AU155">
        <f t="shared" si="2"/>
        <v>0</v>
      </c>
      <c r="AV155">
        <f t="shared" si="2"/>
        <v>0</v>
      </c>
      <c r="AW155">
        <f t="shared" si="2"/>
        <v>0</v>
      </c>
      <c r="AX155">
        <f t="shared" si="2"/>
        <v>0</v>
      </c>
      <c r="AY155">
        <f t="shared" si="2"/>
        <v>0</v>
      </c>
      <c r="AZ155">
        <f t="shared" si="2"/>
        <v>0</v>
      </c>
      <c r="BA155">
        <f t="shared" si="2"/>
        <v>0</v>
      </c>
      <c r="BB155">
        <f t="shared" si="2"/>
        <v>0</v>
      </c>
      <c r="BC155">
        <f t="shared" si="2"/>
        <v>0</v>
      </c>
      <c r="BD155">
        <f t="shared" si="2"/>
        <v>0</v>
      </c>
      <c r="BE155">
        <f t="shared" si="2"/>
        <v>0</v>
      </c>
      <c r="BF155">
        <f t="shared" si="2"/>
        <v>0</v>
      </c>
      <c r="BG155">
        <f t="shared" si="2"/>
        <v>0</v>
      </c>
      <c r="BH155">
        <f t="shared" si="2"/>
        <v>0</v>
      </c>
      <c r="BI155">
        <f t="shared" si="2"/>
        <v>0</v>
      </c>
      <c r="BJ155">
        <f t="shared" si="2"/>
        <v>0</v>
      </c>
      <c r="BK155">
        <f t="shared" si="2"/>
        <v>0</v>
      </c>
      <c r="BL155">
        <f t="shared" si="2"/>
        <v>0</v>
      </c>
      <c r="BM155">
        <f t="shared" si="2"/>
        <v>0</v>
      </c>
      <c r="BN155">
        <f t="shared" si="2"/>
        <v>0</v>
      </c>
      <c r="BO155">
        <f t="shared" si="2"/>
        <v>0</v>
      </c>
      <c r="BP155">
        <f t="shared" si="2"/>
        <v>0</v>
      </c>
      <c r="BQ155">
        <f t="shared" si="2"/>
        <v>0</v>
      </c>
    </row>
    <row r="156" spans="43:69" x14ac:dyDescent="0.25">
      <c r="AQ156">
        <f t="shared" si="1"/>
        <v>0</v>
      </c>
      <c r="AR156">
        <f t="shared" si="2"/>
        <v>1</v>
      </c>
      <c r="AS156">
        <f t="shared" si="2"/>
        <v>0</v>
      </c>
      <c r="AT156">
        <f t="shared" si="2"/>
        <v>0</v>
      </c>
      <c r="AU156">
        <f t="shared" si="2"/>
        <v>0</v>
      </c>
      <c r="AV156">
        <f t="shared" si="2"/>
        <v>0</v>
      </c>
      <c r="AW156">
        <f t="shared" si="2"/>
        <v>0</v>
      </c>
      <c r="AX156">
        <f t="shared" si="2"/>
        <v>0</v>
      </c>
      <c r="AY156">
        <f t="shared" si="2"/>
        <v>0</v>
      </c>
      <c r="AZ156">
        <f t="shared" si="2"/>
        <v>0</v>
      </c>
      <c r="BA156">
        <f t="shared" si="2"/>
        <v>0</v>
      </c>
      <c r="BB156">
        <f t="shared" si="2"/>
        <v>0</v>
      </c>
      <c r="BC156">
        <f t="shared" si="2"/>
        <v>0</v>
      </c>
      <c r="BD156">
        <f t="shared" si="2"/>
        <v>0</v>
      </c>
      <c r="BE156">
        <f t="shared" si="2"/>
        <v>0</v>
      </c>
      <c r="BF156">
        <f t="shared" si="2"/>
        <v>0</v>
      </c>
      <c r="BG156">
        <f t="shared" si="2"/>
        <v>0</v>
      </c>
      <c r="BH156">
        <f t="shared" si="2"/>
        <v>0</v>
      </c>
      <c r="BI156">
        <f t="shared" si="2"/>
        <v>0</v>
      </c>
      <c r="BJ156">
        <f t="shared" si="2"/>
        <v>0</v>
      </c>
      <c r="BK156">
        <f t="shared" si="2"/>
        <v>0</v>
      </c>
      <c r="BL156">
        <f t="shared" si="2"/>
        <v>0</v>
      </c>
      <c r="BM156">
        <f t="shared" si="2"/>
        <v>0</v>
      </c>
      <c r="BN156">
        <f t="shared" si="2"/>
        <v>0</v>
      </c>
      <c r="BO156">
        <f t="shared" si="2"/>
        <v>0</v>
      </c>
      <c r="BP156">
        <f t="shared" si="2"/>
        <v>0</v>
      </c>
      <c r="BQ156">
        <f t="shared" si="2"/>
        <v>0</v>
      </c>
    </row>
    <row r="157" spans="43:69" x14ac:dyDescent="0.25">
      <c r="AQ157">
        <f t="shared" si="1"/>
        <v>0</v>
      </c>
      <c r="AR157">
        <f t="shared" si="2"/>
        <v>1</v>
      </c>
      <c r="AS157">
        <f t="shared" si="2"/>
        <v>0</v>
      </c>
      <c r="AT157">
        <f t="shared" si="2"/>
        <v>0</v>
      </c>
      <c r="AU157">
        <f t="shared" si="2"/>
        <v>0</v>
      </c>
      <c r="AV157">
        <f t="shared" si="2"/>
        <v>0</v>
      </c>
      <c r="AW157">
        <f t="shared" ref="AR157:BQ166" si="3">AW94-AW26</f>
        <v>0</v>
      </c>
      <c r="AX157">
        <f t="shared" si="3"/>
        <v>0</v>
      </c>
      <c r="AY157">
        <f t="shared" si="3"/>
        <v>0</v>
      </c>
      <c r="AZ157">
        <f t="shared" si="3"/>
        <v>0</v>
      </c>
      <c r="BA157">
        <f t="shared" si="3"/>
        <v>0</v>
      </c>
      <c r="BB157">
        <f t="shared" si="3"/>
        <v>0</v>
      </c>
      <c r="BC157">
        <f t="shared" si="3"/>
        <v>0</v>
      </c>
      <c r="BD157">
        <f t="shared" si="3"/>
        <v>0</v>
      </c>
      <c r="BE157">
        <f t="shared" si="3"/>
        <v>0</v>
      </c>
      <c r="BF157">
        <f t="shared" si="3"/>
        <v>0</v>
      </c>
      <c r="BG157">
        <f t="shared" si="3"/>
        <v>0</v>
      </c>
      <c r="BH157">
        <f t="shared" si="3"/>
        <v>0</v>
      </c>
      <c r="BI157">
        <f t="shared" si="3"/>
        <v>0</v>
      </c>
      <c r="BJ157">
        <f t="shared" si="3"/>
        <v>0</v>
      </c>
      <c r="BK157">
        <f t="shared" si="3"/>
        <v>0</v>
      </c>
      <c r="BL157">
        <f t="shared" si="3"/>
        <v>0</v>
      </c>
      <c r="BM157">
        <f t="shared" si="3"/>
        <v>0</v>
      </c>
      <c r="BN157">
        <f t="shared" si="3"/>
        <v>0</v>
      </c>
      <c r="BO157">
        <f t="shared" si="3"/>
        <v>0</v>
      </c>
      <c r="BP157">
        <f t="shared" si="3"/>
        <v>0</v>
      </c>
      <c r="BQ157">
        <f t="shared" si="3"/>
        <v>0</v>
      </c>
    </row>
    <row r="158" spans="43:69" x14ac:dyDescent="0.25">
      <c r="AQ158">
        <f t="shared" si="1"/>
        <v>0</v>
      </c>
      <c r="AR158">
        <f t="shared" si="3"/>
        <v>1</v>
      </c>
      <c r="AS158">
        <f t="shared" si="3"/>
        <v>0</v>
      </c>
      <c r="AT158">
        <f t="shared" si="3"/>
        <v>0</v>
      </c>
      <c r="AU158">
        <f t="shared" si="3"/>
        <v>0</v>
      </c>
      <c r="AV158">
        <f t="shared" si="3"/>
        <v>0</v>
      </c>
      <c r="AW158">
        <f t="shared" si="3"/>
        <v>0</v>
      </c>
      <c r="AX158">
        <f t="shared" si="3"/>
        <v>0</v>
      </c>
      <c r="AY158">
        <f t="shared" si="3"/>
        <v>0</v>
      </c>
      <c r="AZ158">
        <f t="shared" si="3"/>
        <v>0</v>
      </c>
      <c r="BA158">
        <f t="shared" si="3"/>
        <v>0</v>
      </c>
      <c r="BB158">
        <f t="shared" si="3"/>
        <v>0</v>
      </c>
      <c r="BC158">
        <f t="shared" si="3"/>
        <v>0</v>
      </c>
      <c r="BD158">
        <f t="shared" si="3"/>
        <v>0</v>
      </c>
      <c r="BE158">
        <f t="shared" si="3"/>
        <v>0</v>
      </c>
      <c r="BF158">
        <f t="shared" si="3"/>
        <v>0</v>
      </c>
      <c r="BG158">
        <f t="shared" si="3"/>
        <v>0</v>
      </c>
      <c r="BH158">
        <f t="shared" si="3"/>
        <v>0</v>
      </c>
      <c r="BI158">
        <f t="shared" si="3"/>
        <v>0</v>
      </c>
      <c r="BJ158">
        <f t="shared" si="3"/>
        <v>0</v>
      </c>
      <c r="BK158">
        <f t="shared" si="3"/>
        <v>0</v>
      </c>
      <c r="BL158">
        <f t="shared" si="3"/>
        <v>0</v>
      </c>
      <c r="BM158">
        <f t="shared" si="3"/>
        <v>0</v>
      </c>
      <c r="BN158">
        <f t="shared" si="3"/>
        <v>0</v>
      </c>
      <c r="BO158">
        <f t="shared" si="3"/>
        <v>0</v>
      </c>
      <c r="BP158">
        <f t="shared" si="3"/>
        <v>0</v>
      </c>
      <c r="BQ158">
        <f t="shared" si="3"/>
        <v>0</v>
      </c>
    </row>
    <row r="159" spans="43:69" x14ac:dyDescent="0.25">
      <c r="AQ159">
        <f t="shared" si="1"/>
        <v>0</v>
      </c>
      <c r="AR159">
        <f t="shared" si="3"/>
        <v>1</v>
      </c>
      <c r="AS159">
        <f t="shared" si="3"/>
        <v>0</v>
      </c>
      <c r="AT159">
        <f t="shared" si="3"/>
        <v>0</v>
      </c>
      <c r="AU159">
        <f t="shared" si="3"/>
        <v>0</v>
      </c>
      <c r="AV159">
        <f t="shared" si="3"/>
        <v>0</v>
      </c>
      <c r="AW159">
        <f t="shared" si="3"/>
        <v>0</v>
      </c>
      <c r="AX159">
        <f t="shared" si="3"/>
        <v>0</v>
      </c>
      <c r="AY159">
        <f t="shared" si="3"/>
        <v>0</v>
      </c>
      <c r="AZ159">
        <f t="shared" si="3"/>
        <v>0</v>
      </c>
      <c r="BA159">
        <f t="shared" si="3"/>
        <v>0</v>
      </c>
      <c r="BB159">
        <f t="shared" si="3"/>
        <v>0</v>
      </c>
      <c r="BC159">
        <f t="shared" si="3"/>
        <v>0</v>
      </c>
      <c r="BD159">
        <f t="shared" si="3"/>
        <v>0</v>
      </c>
      <c r="BE159">
        <f t="shared" si="3"/>
        <v>0</v>
      </c>
      <c r="BF159">
        <f t="shared" si="3"/>
        <v>0</v>
      </c>
      <c r="BG159">
        <f t="shared" si="3"/>
        <v>0</v>
      </c>
      <c r="BH159">
        <f t="shared" si="3"/>
        <v>0</v>
      </c>
      <c r="BI159">
        <f t="shared" si="3"/>
        <v>0</v>
      </c>
      <c r="BJ159">
        <f t="shared" si="3"/>
        <v>0</v>
      </c>
      <c r="BK159">
        <f t="shared" si="3"/>
        <v>0</v>
      </c>
      <c r="BL159">
        <f t="shared" si="3"/>
        <v>0</v>
      </c>
      <c r="BM159">
        <f t="shared" si="3"/>
        <v>0</v>
      </c>
      <c r="BN159">
        <f t="shared" si="3"/>
        <v>0</v>
      </c>
      <c r="BO159">
        <f t="shared" si="3"/>
        <v>0</v>
      </c>
      <c r="BP159">
        <f t="shared" si="3"/>
        <v>0</v>
      </c>
      <c r="BQ159">
        <f t="shared" si="3"/>
        <v>0</v>
      </c>
    </row>
    <row r="160" spans="43:69" x14ac:dyDescent="0.25">
      <c r="AQ160">
        <f t="shared" si="1"/>
        <v>0</v>
      </c>
      <c r="AR160">
        <f t="shared" si="3"/>
        <v>1</v>
      </c>
      <c r="AS160">
        <f t="shared" si="3"/>
        <v>0</v>
      </c>
      <c r="AT160">
        <f t="shared" si="3"/>
        <v>0</v>
      </c>
      <c r="AU160">
        <f t="shared" si="3"/>
        <v>0</v>
      </c>
      <c r="AV160">
        <f t="shared" si="3"/>
        <v>0</v>
      </c>
      <c r="AW160">
        <f t="shared" si="3"/>
        <v>0</v>
      </c>
      <c r="AX160">
        <f t="shared" si="3"/>
        <v>0</v>
      </c>
      <c r="AY160">
        <f t="shared" si="3"/>
        <v>0</v>
      </c>
      <c r="AZ160">
        <f t="shared" si="3"/>
        <v>0</v>
      </c>
      <c r="BA160">
        <f t="shared" si="3"/>
        <v>0</v>
      </c>
      <c r="BB160">
        <f t="shared" si="3"/>
        <v>0</v>
      </c>
      <c r="BC160">
        <f t="shared" si="3"/>
        <v>0</v>
      </c>
      <c r="BD160">
        <f t="shared" si="3"/>
        <v>0</v>
      </c>
      <c r="BE160">
        <f t="shared" si="3"/>
        <v>0</v>
      </c>
      <c r="BF160">
        <f t="shared" si="3"/>
        <v>0</v>
      </c>
      <c r="BG160">
        <f t="shared" si="3"/>
        <v>0</v>
      </c>
      <c r="BH160">
        <f t="shared" si="3"/>
        <v>0</v>
      </c>
      <c r="BI160">
        <f t="shared" si="3"/>
        <v>0</v>
      </c>
      <c r="BJ160">
        <f t="shared" si="3"/>
        <v>0</v>
      </c>
      <c r="BK160">
        <f t="shared" si="3"/>
        <v>0</v>
      </c>
      <c r="BL160">
        <f t="shared" si="3"/>
        <v>0</v>
      </c>
      <c r="BM160">
        <f t="shared" si="3"/>
        <v>0</v>
      </c>
      <c r="BN160">
        <f t="shared" si="3"/>
        <v>0</v>
      </c>
      <c r="BO160">
        <f t="shared" si="3"/>
        <v>0</v>
      </c>
      <c r="BP160">
        <f t="shared" si="3"/>
        <v>0</v>
      </c>
      <c r="BQ160">
        <f t="shared" si="3"/>
        <v>0</v>
      </c>
    </row>
    <row r="161" spans="43:69" x14ac:dyDescent="0.25">
      <c r="AQ161">
        <f t="shared" si="1"/>
        <v>0</v>
      </c>
      <c r="AR161">
        <f t="shared" si="3"/>
        <v>1</v>
      </c>
      <c r="AS161">
        <f t="shared" si="3"/>
        <v>0</v>
      </c>
      <c r="AT161">
        <f t="shared" si="3"/>
        <v>0</v>
      </c>
      <c r="AU161">
        <f t="shared" si="3"/>
        <v>0</v>
      </c>
      <c r="AV161">
        <f t="shared" si="3"/>
        <v>0</v>
      </c>
      <c r="AW161">
        <f t="shared" si="3"/>
        <v>0</v>
      </c>
      <c r="AX161">
        <f t="shared" si="3"/>
        <v>0</v>
      </c>
      <c r="AY161">
        <f t="shared" si="3"/>
        <v>0</v>
      </c>
      <c r="AZ161">
        <f t="shared" si="3"/>
        <v>0</v>
      </c>
      <c r="BA161">
        <f t="shared" si="3"/>
        <v>0</v>
      </c>
      <c r="BB161">
        <f t="shared" si="3"/>
        <v>0</v>
      </c>
      <c r="BC161">
        <f t="shared" si="3"/>
        <v>0</v>
      </c>
      <c r="BD161">
        <f t="shared" si="3"/>
        <v>0</v>
      </c>
      <c r="BE161">
        <f t="shared" si="3"/>
        <v>0</v>
      </c>
      <c r="BF161">
        <f t="shared" si="3"/>
        <v>0</v>
      </c>
      <c r="BG161">
        <f t="shared" si="3"/>
        <v>0</v>
      </c>
      <c r="BH161">
        <f t="shared" si="3"/>
        <v>0</v>
      </c>
      <c r="BI161">
        <f t="shared" si="3"/>
        <v>0</v>
      </c>
      <c r="BJ161">
        <f t="shared" si="3"/>
        <v>0</v>
      </c>
      <c r="BK161">
        <f t="shared" si="3"/>
        <v>0</v>
      </c>
      <c r="BL161">
        <f t="shared" si="3"/>
        <v>0</v>
      </c>
      <c r="BM161">
        <f t="shared" si="3"/>
        <v>0</v>
      </c>
      <c r="BN161">
        <f t="shared" si="3"/>
        <v>0</v>
      </c>
      <c r="BO161">
        <f t="shared" si="3"/>
        <v>0</v>
      </c>
      <c r="BP161">
        <f t="shared" si="3"/>
        <v>0</v>
      </c>
      <c r="BQ161">
        <f t="shared" si="3"/>
        <v>0</v>
      </c>
    </row>
    <row r="162" spans="43:69" x14ac:dyDescent="0.25">
      <c r="AQ162">
        <f t="shared" si="1"/>
        <v>0</v>
      </c>
      <c r="AR162">
        <f t="shared" si="3"/>
        <v>1</v>
      </c>
      <c r="AS162">
        <f t="shared" si="3"/>
        <v>0</v>
      </c>
      <c r="AT162">
        <f t="shared" si="3"/>
        <v>0</v>
      </c>
      <c r="AU162">
        <f t="shared" si="3"/>
        <v>0</v>
      </c>
      <c r="AV162">
        <f t="shared" si="3"/>
        <v>0</v>
      </c>
      <c r="AW162">
        <f t="shared" si="3"/>
        <v>0</v>
      </c>
      <c r="AX162">
        <f t="shared" si="3"/>
        <v>0</v>
      </c>
      <c r="AY162">
        <f t="shared" si="3"/>
        <v>0</v>
      </c>
      <c r="AZ162">
        <f t="shared" si="3"/>
        <v>0</v>
      </c>
      <c r="BA162">
        <f t="shared" si="3"/>
        <v>0</v>
      </c>
      <c r="BB162">
        <f t="shared" si="3"/>
        <v>0</v>
      </c>
      <c r="BC162">
        <f t="shared" si="3"/>
        <v>0</v>
      </c>
      <c r="BD162">
        <f t="shared" si="3"/>
        <v>0</v>
      </c>
      <c r="BE162">
        <f t="shared" si="3"/>
        <v>0</v>
      </c>
      <c r="BF162">
        <f t="shared" si="3"/>
        <v>0</v>
      </c>
      <c r="BG162">
        <f t="shared" si="3"/>
        <v>0</v>
      </c>
      <c r="BH162">
        <f t="shared" si="3"/>
        <v>0</v>
      </c>
      <c r="BI162">
        <f t="shared" si="3"/>
        <v>0</v>
      </c>
      <c r="BJ162">
        <f t="shared" si="3"/>
        <v>0</v>
      </c>
      <c r="BK162">
        <f t="shared" si="3"/>
        <v>0</v>
      </c>
      <c r="BL162">
        <f t="shared" si="3"/>
        <v>0</v>
      </c>
      <c r="BM162">
        <f t="shared" si="3"/>
        <v>0</v>
      </c>
      <c r="BN162">
        <f t="shared" si="3"/>
        <v>0</v>
      </c>
      <c r="BO162">
        <f t="shared" si="3"/>
        <v>0</v>
      </c>
      <c r="BP162">
        <f t="shared" si="3"/>
        <v>0</v>
      </c>
      <c r="BQ162">
        <f t="shared" si="3"/>
        <v>0</v>
      </c>
    </row>
    <row r="163" spans="43:69" x14ac:dyDescent="0.25">
      <c r="AQ163">
        <f t="shared" si="1"/>
        <v>0</v>
      </c>
      <c r="AR163">
        <f t="shared" si="3"/>
        <v>1</v>
      </c>
      <c r="AS163">
        <f t="shared" si="3"/>
        <v>0</v>
      </c>
      <c r="AT163">
        <f t="shared" si="3"/>
        <v>0</v>
      </c>
      <c r="AU163">
        <f t="shared" si="3"/>
        <v>0</v>
      </c>
      <c r="AV163" t="e">
        <f t="shared" si="3"/>
        <v>#VALUE!</v>
      </c>
      <c r="AW163">
        <f t="shared" si="3"/>
        <v>0</v>
      </c>
      <c r="AX163">
        <f t="shared" si="3"/>
        <v>0</v>
      </c>
      <c r="AY163">
        <f t="shared" si="3"/>
        <v>0</v>
      </c>
      <c r="AZ163">
        <f t="shared" si="3"/>
        <v>0</v>
      </c>
      <c r="BA163">
        <f t="shared" si="3"/>
        <v>0</v>
      </c>
      <c r="BB163">
        <f t="shared" si="3"/>
        <v>0</v>
      </c>
      <c r="BC163">
        <f t="shared" si="3"/>
        <v>0</v>
      </c>
      <c r="BD163">
        <f t="shared" si="3"/>
        <v>0</v>
      </c>
      <c r="BE163">
        <f t="shared" si="3"/>
        <v>0</v>
      </c>
      <c r="BF163">
        <f t="shared" si="3"/>
        <v>0</v>
      </c>
      <c r="BG163">
        <f t="shared" si="3"/>
        <v>0</v>
      </c>
      <c r="BH163">
        <f t="shared" si="3"/>
        <v>0</v>
      </c>
      <c r="BI163">
        <f t="shared" si="3"/>
        <v>0</v>
      </c>
      <c r="BJ163">
        <f t="shared" si="3"/>
        <v>0</v>
      </c>
      <c r="BK163">
        <f t="shared" si="3"/>
        <v>0</v>
      </c>
      <c r="BL163">
        <f t="shared" si="3"/>
        <v>0</v>
      </c>
      <c r="BM163">
        <f t="shared" si="3"/>
        <v>0</v>
      </c>
      <c r="BN163">
        <f t="shared" si="3"/>
        <v>0</v>
      </c>
      <c r="BO163">
        <f t="shared" si="3"/>
        <v>0</v>
      </c>
      <c r="BP163">
        <f t="shared" si="3"/>
        <v>0</v>
      </c>
      <c r="BQ163">
        <f t="shared" si="3"/>
        <v>0</v>
      </c>
    </row>
    <row r="164" spans="43:69" x14ac:dyDescent="0.25">
      <c r="AQ164">
        <f t="shared" si="1"/>
        <v>0</v>
      </c>
      <c r="AR164">
        <f t="shared" si="3"/>
        <v>1</v>
      </c>
      <c r="AS164">
        <f t="shared" si="3"/>
        <v>0</v>
      </c>
      <c r="AT164">
        <f t="shared" si="3"/>
        <v>0</v>
      </c>
      <c r="AU164">
        <f t="shared" si="3"/>
        <v>0</v>
      </c>
      <c r="AV164">
        <f t="shared" si="3"/>
        <v>0</v>
      </c>
      <c r="AW164">
        <f t="shared" si="3"/>
        <v>0</v>
      </c>
      <c r="AX164">
        <f t="shared" si="3"/>
        <v>0</v>
      </c>
      <c r="AY164">
        <f t="shared" si="3"/>
        <v>0</v>
      </c>
      <c r="AZ164">
        <f t="shared" si="3"/>
        <v>0</v>
      </c>
      <c r="BA164">
        <f t="shared" si="3"/>
        <v>0</v>
      </c>
      <c r="BB164">
        <f t="shared" si="3"/>
        <v>0</v>
      </c>
      <c r="BC164">
        <f t="shared" si="3"/>
        <v>0</v>
      </c>
      <c r="BD164">
        <f t="shared" si="3"/>
        <v>0</v>
      </c>
      <c r="BE164">
        <f t="shared" si="3"/>
        <v>0</v>
      </c>
      <c r="BF164">
        <f t="shared" si="3"/>
        <v>0</v>
      </c>
      <c r="BG164">
        <f t="shared" si="3"/>
        <v>0</v>
      </c>
      <c r="BH164">
        <f t="shared" si="3"/>
        <v>0</v>
      </c>
      <c r="BI164">
        <f t="shared" si="3"/>
        <v>0</v>
      </c>
      <c r="BJ164">
        <f t="shared" si="3"/>
        <v>0</v>
      </c>
      <c r="BK164">
        <f t="shared" si="3"/>
        <v>0</v>
      </c>
      <c r="BL164">
        <f t="shared" si="3"/>
        <v>0</v>
      </c>
      <c r="BM164">
        <f t="shared" si="3"/>
        <v>0</v>
      </c>
      <c r="BN164">
        <f t="shared" si="3"/>
        <v>0</v>
      </c>
      <c r="BO164">
        <f t="shared" si="3"/>
        <v>0</v>
      </c>
      <c r="BP164">
        <f t="shared" si="3"/>
        <v>0</v>
      </c>
      <c r="BQ164">
        <f t="shared" si="3"/>
        <v>0</v>
      </c>
    </row>
    <row r="165" spans="43:69" x14ac:dyDescent="0.25">
      <c r="AQ165">
        <f t="shared" si="1"/>
        <v>0</v>
      </c>
      <c r="AR165">
        <f t="shared" si="3"/>
        <v>1</v>
      </c>
      <c r="AS165">
        <f t="shared" si="3"/>
        <v>0</v>
      </c>
      <c r="AT165">
        <f t="shared" si="3"/>
        <v>0</v>
      </c>
      <c r="AU165">
        <f t="shared" si="3"/>
        <v>0</v>
      </c>
      <c r="AV165">
        <f t="shared" si="3"/>
        <v>0</v>
      </c>
      <c r="AW165">
        <f t="shared" si="3"/>
        <v>0</v>
      </c>
      <c r="AX165">
        <f t="shared" si="3"/>
        <v>0</v>
      </c>
      <c r="AY165">
        <f t="shared" si="3"/>
        <v>0</v>
      </c>
      <c r="AZ165">
        <f t="shared" si="3"/>
        <v>0</v>
      </c>
      <c r="BA165">
        <f t="shared" si="3"/>
        <v>0</v>
      </c>
      <c r="BB165">
        <f t="shared" si="3"/>
        <v>0</v>
      </c>
      <c r="BC165">
        <f t="shared" si="3"/>
        <v>0</v>
      </c>
      <c r="BD165">
        <f t="shared" si="3"/>
        <v>0</v>
      </c>
      <c r="BE165">
        <f t="shared" si="3"/>
        <v>0</v>
      </c>
      <c r="BF165">
        <f t="shared" si="3"/>
        <v>0</v>
      </c>
      <c r="BG165">
        <f t="shared" si="3"/>
        <v>0</v>
      </c>
      <c r="BH165">
        <f t="shared" si="3"/>
        <v>0</v>
      </c>
      <c r="BI165">
        <f t="shared" si="3"/>
        <v>0</v>
      </c>
      <c r="BJ165">
        <f t="shared" si="3"/>
        <v>0</v>
      </c>
      <c r="BK165">
        <f t="shared" si="3"/>
        <v>0</v>
      </c>
      <c r="BL165">
        <f t="shared" si="3"/>
        <v>0</v>
      </c>
      <c r="BM165">
        <f t="shared" si="3"/>
        <v>0</v>
      </c>
      <c r="BN165">
        <f t="shared" si="3"/>
        <v>0</v>
      </c>
      <c r="BO165">
        <f t="shared" si="3"/>
        <v>0</v>
      </c>
      <c r="BP165">
        <f t="shared" si="3"/>
        <v>0</v>
      </c>
      <c r="BQ165">
        <f t="shared" si="3"/>
        <v>0</v>
      </c>
    </row>
    <row r="166" spans="43:69" x14ac:dyDescent="0.25">
      <c r="AQ166">
        <f t="shared" si="1"/>
        <v>0</v>
      </c>
      <c r="AR166">
        <f t="shared" si="3"/>
        <v>1</v>
      </c>
      <c r="AS166">
        <f t="shared" si="3"/>
        <v>0</v>
      </c>
      <c r="AT166">
        <f t="shared" si="3"/>
        <v>0</v>
      </c>
      <c r="AU166">
        <f t="shared" si="3"/>
        <v>0</v>
      </c>
      <c r="AV166">
        <f t="shared" si="3"/>
        <v>0</v>
      </c>
      <c r="AW166">
        <f t="shared" si="3"/>
        <v>0</v>
      </c>
      <c r="AX166">
        <f t="shared" si="3"/>
        <v>0</v>
      </c>
      <c r="AY166">
        <f t="shared" si="3"/>
        <v>0</v>
      </c>
      <c r="AZ166">
        <f t="shared" si="3"/>
        <v>0</v>
      </c>
      <c r="BA166">
        <f t="shared" si="3"/>
        <v>0</v>
      </c>
      <c r="BB166">
        <f t="shared" si="3"/>
        <v>0</v>
      </c>
      <c r="BC166">
        <f t="shared" si="3"/>
        <v>0</v>
      </c>
      <c r="BD166">
        <f t="shared" si="3"/>
        <v>0</v>
      </c>
      <c r="BE166">
        <f t="shared" si="3"/>
        <v>0</v>
      </c>
      <c r="BF166">
        <f t="shared" si="3"/>
        <v>0</v>
      </c>
      <c r="BG166">
        <f t="shared" si="3"/>
        <v>0</v>
      </c>
      <c r="BH166">
        <f t="shared" si="3"/>
        <v>0</v>
      </c>
      <c r="BI166">
        <f t="shared" si="3"/>
        <v>0</v>
      </c>
      <c r="BJ166">
        <f t="shared" si="3"/>
        <v>0</v>
      </c>
      <c r="BK166">
        <f t="shared" si="3"/>
        <v>0</v>
      </c>
      <c r="BL166">
        <f t="shared" si="3"/>
        <v>0</v>
      </c>
      <c r="BM166">
        <f t="shared" si="3"/>
        <v>0</v>
      </c>
      <c r="BN166">
        <f t="shared" si="3"/>
        <v>0</v>
      </c>
      <c r="BO166">
        <f t="shared" si="3"/>
        <v>0</v>
      </c>
      <c r="BP166">
        <f t="shared" si="3"/>
        <v>0</v>
      </c>
      <c r="BQ166">
        <f t="shared" si="3"/>
        <v>0</v>
      </c>
    </row>
    <row r="167" spans="43:69" x14ac:dyDescent="0.25">
      <c r="AQ167">
        <f t="shared" si="1"/>
        <v>0</v>
      </c>
      <c r="AR167">
        <f t="shared" ref="AR167:BQ176" si="4">AR104-AR36</f>
        <v>1</v>
      </c>
      <c r="AS167">
        <f t="shared" si="4"/>
        <v>0</v>
      </c>
      <c r="AT167">
        <f t="shared" si="4"/>
        <v>0</v>
      </c>
      <c r="AU167">
        <f t="shared" si="4"/>
        <v>0</v>
      </c>
      <c r="AV167">
        <f t="shared" si="4"/>
        <v>0</v>
      </c>
      <c r="AW167">
        <f t="shared" si="4"/>
        <v>0</v>
      </c>
      <c r="AX167">
        <f t="shared" si="4"/>
        <v>0</v>
      </c>
      <c r="AY167">
        <f t="shared" si="4"/>
        <v>0</v>
      </c>
      <c r="AZ167">
        <f t="shared" si="4"/>
        <v>0</v>
      </c>
      <c r="BA167">
        <f t="shared" si="4"/>
        <v>0</v>
      </c>
      <c r="BB167">
        <f t="shared" si="4"/>
        <v>0</v>
      </c>
      <c r="BC167">
        <f t="shared" si="4"/>
        <v>0</v>
      </c>
      <c r="BD167">
        <f t="shared" si="4"/>
        <v>0</v>
      </c>
      <c r="BE167">
        <f t="shared" si="4"/>
        <v>0</v>
      </c>
      <c r="BF167">
        <f t="shared" si="4"/>
        <v>0</v>
      </c>
      <c r="BG167">
        <f t="shared" si="4"/>
        <v>0</v>
      </c>
      <c r="BH167">
        <f t="shared" si="4"/>
        <v>0</v>
      </c>
      <c r="BI167">
        <f t="shared" si="4"/>
        <v>0</v>
      </c>
      <c r="BJ167">
        <f t="shared" si="4"/>
        <v>0</v>
      </c>
      <c r="BK167">
        <f t="shared" si="4"/>
        <v>0</v>
      </c>
      <c r="BL167">
        <f t="shared" si="4"/>
        <v>0</v>
      </c>
      <c r="BM167">
        <f t="shared" si="4"/>
        <v>0</v>
      </c>
      <c r="BN167">
        <f t="shared" si="4"/>
        <v>0</v>
      </c>
      <c r="BO167">
        <f t="shared" si="4"/>
        <v>0</v>
      </c>
      <c r="BP167">
        <f t="shared" si="4"/>
        <v>0</v>
      </c>
      <c r="BQ167">
        <f t="shared" si="4"/>
        <v>0</v>
      </c>
    </row>
    <row r="168" spans="43:69" x14ac:dyDescent="0.25">
      <c r="AQ168">
        <f t="shared" si="1"/>
        <v>0</v>
      </c>
      <c r="AR168">
        <f t="shared" si="4"/>
        <v>1</v>
      </c>
      <c r="AS168">
        <f t="shared" si="4"/>
        <v>0</v>
      </c>
      <c r="AT168">
        <f t="shared" si="4"/>
        <v>0</v>
      </c>
      <c r="AU168">
        <f t="shared" si="4"/>
        <v>0</v>
      </c>
      <c r="AV168">
        <f t="shared" si="4"/>
        <v>0</v>
      </c>
      <c r="AW168">
        <f t="shared" si="4"/>
        <v>0</v>
      </c>
      <c r="AX168">
        <f t="shared" si="4"/>
        <v>0</v>
      </c>
      <c r="AY168">
        <f t="shared" si="4"/>
        <v>0</v>
      </c>
      <c r="AZ168">
        <f t="shared" si="4"/>
        <v>0</v>
      </c>
      <c r="BA168">
        <f t="shared" si="4"/>
        <v>0</v>
      </c>
      <c r="BB168">
        <f t="shared" si="4"/>
        <v>0</v>
      </c>
      <c r="BC168">
        <f t="shared" si="4"/>
        <v>0</v>
      </c>
      <c r="BD168">
        <f t="shared" si="4"/>
        <v>0</v>
      </c>
      <c r="BE168">
        <f t="shared" si="4"/>
        <v>0</v>
      </c>
      <c r="BF168">
        <f t="shared" si="4"/>
        <v>0</v>
      </c>
      <c r="BG168">
        <f t="shared" si="4"/>
        <v>0</v>
      </c>
      <c r="BH168">
        <f t="shared" si="4"/>
        <v>0</v>
      </c>
      <c r="BI168">
        <f t="shared" si="4"/>
        <v>0</v>
      </c>
      <c r="BJ168">
        <f t="shared" si="4"/>
        <v>0</v>
      </c>
      <c r="BK168">
        <f t="shared" si="4"/>
        <v>0</v>
      </c>
      <c r="BL168">
        <f t="shared" si="4"/>
        <v>0</v>
      </c>
      <c r="BM168">
        <f t="shared" si="4"/>
        <v>0</v>
      </c>
      <c r="BN168">
        <f t="shared" si="4"/>
        <v>0</v>
      </c>
      <c r="BO168">
        <f t="shared" si="4"/>
        <v>0</v>
      </c>
      <c r="BP168">
        <f t="shared" si="4"/>
        <v>0</v>
      </c>
      <c r="BQ168">
        <f t="shared" si="4"/>
        <v>0</v>
      </c>
    </row>
    <row r="169" spans="43:69" x14ac:dyDescent="0.25">
      <c r="AQ169">
        <f t="shared" si="1"/>
        <v>0</v>
      </c>
      <c r="AR169">
        <f t="shared" si="4"/>
        <v>1</v>
      </c>
      <c r="AS169">
        <f t="shared" si="4"/>
        <v>0</v>
      </c>
      <c r="AT169">
        <f t="shared" si="4"/>
        <v>0</v>
      </c>
      <c r="AU169">
        <f t="shared" si="4"/>
        <v>0</v>
      </c>
      <c r="AV169">
        <f t="shared" si="4"/>
        <v>0</v>
      </c>
      <c r="AW169">
        <f t="shared" si="4"/>
        <v>0</v>
      </c>
      <c r="AX169">
        <f t="shared" si="4"/>
        <v>0</v>
      </c>
      <c r="AY169">
        <f t="shared" si="4"/>
        <v>0</v>
      </c>
      <c r="AZ169">
        <f t="shared" si="4"/>
        <v>0</v>
      </c>
      <c r="BA169">
        <f t="shared" si="4"/>
        <v>0</v>
      </c>
      <c r="BB169">
        <f t="shared" si="4"/>
        <v>0</v>
      </c>
      <c r="BC169">
        <f t="shared" si="4"/>
        <v>0</v>
      </c>
      <c r="BD169">
        <f t="shared" si="4"/>
        <v>0</v>
      </c>
      <c r="BE169">
        <f t="shared" si="4"/>
        <v>0</v>
      </c>
      <c r="BF169">
        <f t="shared" si="4"/>
        <v>0</v>
      </c>
      <c r="BG169">
        <f t="shared" si="4"/>
        <v>0</v>
      </c>
      <c r="BH169">
        <f t="shared" si="4"/>
        <v>0</v>
      </c>
      <c r="BI169">
        <f t="shared" si="4"/>
        <v>0</v>
      </c>
      <c r="BJ169">
        <f t="shared" si="4"/>
        <v>0</v>
      </c>
      <c r="BK169">
        <f t="shared" si="4"/>
        <v>0</v>
      </c>
      <c r="BL169">
        <f t="shared" si="4"/>
        <v>0</v>
      </c>
      <c r="BM169">
        <f t="shared" si="4"/>
        <v>0</v>
      </c>
      <c r="BN169">
        <f t="shared" si="4"/>
        <v>0</v>
      </c>
      <c r="BO169">
        <f t="shared" si="4"/>
        <v>0</v>
      </c>
      <c r="BP169">
        <f t="shared" si="4"/>
        <v>0</v>
      </c>
      <c r="BQ169">
        <f t="shared" si="4"/>
        <v>0</v>
      </c>
    </row>
    <row r="170" spans="43:69" x14ac:dyDescent="0.25">
      <c r="AQ170">
        <f t="shared" si="1"/>
        <v>0</v>
      </c>
      <c r="AR170">
        <f t="shared" si="4"/>
        <v>1</v>
      </c>
      <c r="AS170">
        <f t="shared" si="4"/>
        <v>0</v>
      </c>
      <c r="AT170">
        <f t="shared" si="4"/>
        <v>0</v>
      </c>
      <c r="AU170">
        <f t="shared" si="4"/>
        <v>0</v>
      </c>
      <c r="AV170">
        <f t="shared" si="4"/>
        <v>0</v>
      </c>
      <c r="AW170">
        <f t="shared" si="4"/>
        <v>0</v>
      </c>
      <c r="AX170">
        <f t="shared" si="4"/>
        <v>0</v>
      </c>
      <c r="AY170">
        <f t="shared" si="4"/>
        <v>0</v>
      </c>
      <c r="AZ170">
        <f t="shared" si="4"/>
        <v>0</v>
      </c>
      <c r="BA170">
        <f t="shared" si="4"/>
        <v>0</v>
      </c>
      <c r="BB170">
        <f t="shared" si="4"/>
        <v>0</v>
      </c>
      <c r="BC170">
        <f t="shared" si="4"/>
        <v>0</v>
      </c>
      <c r="BD170">
        <f t="shared" si="4"/>
        <v>0</v>
      </c>
      <c r="BE170">
        <f t="shared" si="4"/>
        <v>0</v>
      </c>
      <c r="BF170">
        <f t="shared" si="4"/>
        <v>0</v>
      </c>
      <c r="BG170">
        <f t="shared" si="4"/>
        <v>0</v>
      </c>
      <c r="BH170">
        <f t="shared" si="4"/>
        <v>0</v>
      </c>
      <c r="BI170">
        <f t="shared" si="4"/>
        <v>0</v>
      </c>
      <c r="BJ170">
        <f t="shared" si="4"/>
        <v>0</v>
      </c>
      <c r="BK170">
        <f t="shared" si="4"/>
        <v>0</v>
      </c>
      <c r="BL170">
        <f t="shared" si="4"/>
        <v>0</v>
      </c>
      <c r="BM170">
        <f t="shared" si="4"/>
        <v>0</v>
      </c>
      <c r="BN170">
        <f t="shared" si="4"/>
        <v>0</v>
      </c>
      <c r="BO170">
        <f t="shared" si="4"/>
        <v>0</v>
      </c>
      <c r="BP170">
        <f t="shared" si="4"/>
        <v>0</v>
      </c>
      <c r="BQ170">
        <f t="shared" si="4"/>
        <v>0</v>
      </c>
    </row>
    <row r="171" spans="43:69" x14ac:dyDescent="0.25">
      <c r="AQ171">
        <f t="shared" si="1"/>
        <v>0</v>
      </c>
      <c r="AR171">
        <f t="shared" si="4"/>
        <v>1</v>
      </c>
      <c r="AS171">
        <f t="shared" si="4"/>
        <v>0</v>
      </c>
      <c r="AT171">
        <f t="shared" si="4"/>
        <v>0</v>
      </c>
      <c r="AU171">
        <f t="shared" si="4"/>
        <v>0</v>
      </c>
      <c r="AV171">
        <f t="shared" si="4"/>
        <v>0</v>
      </c>
      <c r="AW171">
        <f t="shared" si="4"/>
        <v>0</v>
      </c>
      <c r="AX171">
        <f t="shared" si="4"/>
        <v>0</v>
      </c>
      <c r="AY171">
        <f t="shared" si="4"/>
        <v>0</v>
      </c>
      <c r="AZ171">
        <f t="shared" si="4"/>
        <v>0</v>
      </c>
      <c r="BA171">
        <f t="shared" si="4"/>
        <v>0</v>
      </c>
      <c r="BB171">
        <f t="shared" si="4"/>
        <v>0</v>
      </c>
      <c r="BC171">
        <f t="shared" si="4"/>
        <v>0</v>
      </c>
      <c r="BD171">
        <f t="shared" si="4"/>
        <v>0</v>
      </c>
      <c r="BE171">
        <f t="shared" si="4"/>
        <v>0</v>
      </c>
      <c r="BF171">
        <f t="shared" si="4"/>
        <v>0</v>
      </c>
      <c r="BG171">
        <f t="shared" si="4"/>
        <v>0</v>
      </c>
      <c r="BH171">
        <f t="shared" si="4"/>
        <v>0</v>
      </c>
      <c r="BI171">
        <f t="shared" si="4"/>
        <v>0</v>
      </c>
      <c r="BJ171">
        <f t="shared" si="4"/>
        <v>0</v>
      </c>
      <c r="BK171">
        <f t="shared" si="4"/>
        <v>0</v>
      </c>
      <c r="BL171">
        <f t="shared" si="4"/>
        <v>0</v>
      </c>
      <c r="BM171">
        <f t="shared" si="4"/>
        <v>0</v>
      </c>
      <c r="BN171">
        <f t="shared" si="4"/>
        <v>0</v>
      </c>
      <c r="BO171">
        <f t="shared" si="4"/>
        <v>0</v>
      </c>
      <c r="BP171">
        <f t="shared" si="4"/>
        <v>0</v>
      </c>
      <c r="BQ171">
        <f t="shared" si="4"/>
        <v>0</v>
      </c>
    </row>
    <row r="172" spans="43:69" x14ac:dyDescent="0.25">
      <c r="AQ172">
        <f t="shared" si="1"/>
        <v>0</v>
      </c>
      <c r="AR172">
        <f t="shared" si="4"/>
        <v>1</v>
      </c>
      <c r="AS172">
        <f t="shared" si="4"/>
        <v>0</v>
      </c>
      <c r="AT172">
        <f t="shared" si="4"/>
        <v>0</v>
      </c>
      <c r="AU172">
        <f t="shared" si="4"/>
        <v>0</v>
      </c>
      <c r="AV172">
        <f t="shared" si="4"/>
        <v>0</v>
      </c>
      <c r="AW172">
        <f t="shared" si="4"/>
        <v>0</v>
      </c>
      <c r="AX172">
        <f t="shared" si="4"/>
        <v>0</v>
      </c>
      <c r="AY172">
        <f t="shared" si="4"/>
        <v>0</v>
      </c>
      <c r="AZ172">
        <f t="shared" si="4"/>
        <v>0</v>
      </c>
      <c r="BA172">
        <f t="shared" si="4"/>
        <v>0</v>
      </c>
      <c r="BB172">
        <f t="shared" si="4"/>
        <v>0</v>
      </c>
      <c r="BC172">
        <f t="shared" si="4"/>
        <v>0</v>
      </c>
      <c r="BD172">
        <f t="shared" si="4"/>
        <v>0</v>
      </c>
      <c r="BE172">
        <f t="shared" si="4"/>
        <v>0</v>
      </c>
      <c r="BF172">
        <f t="shared" si="4"/>
        <v>0</v>
      </c>
      <c r="BG172">
        <f t="shared" si="4"/>
        <v>0</v>
      </c>
      <c r="BH172">
        <f t="shared" si="4"/>
        <v>0</v>
      </c>
      <c r="BI172">
        <f t="shared" si="4"/>
        <v>0</v>
      </c>
      <c r="BJ172">
        <f t="shared" si="4"/>
        <v>0</v>
      </c>
      <c r="BK172">
        <f t="shared" si="4"/>
        <v>0</v>
      </c>
      <c r="BL172">
        <f t="shared" si="4"/>
        <v>0</v>
      </c>
      <c r="BM172">
        <f t="shared" si="4"/>
        <v>0</v>
      </c>
      <c r="BN172">
        <f t="shared" si="4"/>
        <v>0</v>
      </c>
      <c r="BO172">
        <f t="shared" si="4"/>
        <v>0</v>
      </c>
      <c r="BP172">
        <f t="shared" si="4"/>
        <v>0</v>
      </c>
      <c r="BQ172">
        <f t="shared" si="4"/>
        <v>0</v>
      </c>
    </row>
    <row r="173" spans="43:69" x14ac:dyDescent="0.25">
      <c r="AQ173">
        <f t="shared" si="1"/>
        <v>0</v>
      </c>
      <c r="AR173">
        <f t="shared" si="4"/>
        <v>1</v>
      </c>
      <c r="AS173">
        <f t="shared" si="4"/>
        <v>0</v>
      </c>
      <c r="AT173">
        <f t="shared" si="4"/>
        <v>0</v>
      </c>
      <c r="AU173">
        <f t="shared" si="4"/>
        <v>0</v>
      </c>
      <c r="AV173">
        <f t="shared" si="4"/>
        <v>0</v>
      </c>
      <c r="AW173">
        <f t="shared" si="4"/>
        <v>0</v>
      </c>
      <c r="AX173">
        <f t="shared" si="4"/>
        <v>0</v>
      </c>
      <c r="AY173">
        <f t="shared" si="4"/>
        <v>0</v>
      </c>
      <c r="AZ173">
        <f t="shared" si="4"/>
        <v>0</v>
      </c>
      <c r="BA173">
        <f t="shared" si="4"/>
        <v>0</v>
      </c>
      <c r="BB173">
        <f t="shared" si="4"/>
        <v>0</v>
      </c>
      <c r="BC173">
        <f t="shared" si="4"/>
        <v>0</v>
      </c>
      <c r="BD173">
        <f t="shared" si="4"/>
        <v>0</v>
      </c>
      <c r="BE173">
        <f t="shared" si="4"/>
        <v>0</v>
      </c>
      <c r="BF173">
        <f t="shared" si="4"/>
        <v>0</v>
      </c>
      <c r="BG173">
        <f t="shared" si="4"/>
        <v>0</v>
      </c>
      <c r="BH173">
        <f t="shared" si="4"/>
        <v>0</v>
      </c>
      <c r="BI173">
        <f t="shared" si="4"/>
        <v>0</v>
      </c>
      <c r="BJ173">
        <f t="shared" si="4"/>
        <v>0</v>
      </c>
      <c r="BK173">
        <f t="shared" si="4"/>
        <v>0</v>
      </c>
      <c r="BL173">
        <f t="shared" si="4"/>
        <v>0</v>
      </c>
      <c r="BM173">
        <f t="shared" si="4"/>
        <v>0</v>
      </c>
      <c r="BN173">
        <f t="shared" si="4"/>
        <v>0</v>
      </c>
      <c r="BO173">
        <f t="shared" si="4"/>
        <v>0</v>
      </c>
      <c r="BP173">
        <f t="shared" si="4"/>
        <v>0</v>
      </c>
      <c r="BQ173">
        <f t="shared" si="4"/>
        <v>0</v>
      </c>
    </row>
    <row r="174" spans="43:69" x14ac:dyDescent="0.25">
      <c r="AQ174">
        <f t="shared" si="1"/>
        <v>0</v>
      </c>
      <c r="AR174">
        <f t="shared" si="4"/>
        <v>1</v>
      </c>
      <c r="AS174">
        <f t="shared" si="4"/>
        <v>0</v>
      </c>
      <c r="AT174">
        <f t="shared" si="4"/>
        <v>0</v>
      </c>
      <c r="AU174">
        <f t="shared" si="4"/>
        <v>0</v>
      </c>
      <c r="AV174">
        <f t="shared" si="4"/>
        <v>0</v>
      </c>
      <c r="AW174">
        <f t="shared" si="4"/>
        <v>0</v>
      </c>
      <c r="AX174">
        <f t="shared" si="4"/>
        <v>0</v>
      </c>
      <c r="AY174">
        <f t="shared" si="4"/>
        <v>0</v>
      </c>
      <c r="AZ174">
        <f t="shared" si="4"/>
        <v>0</v>
      </c>
      <c r="BA174">
        <f t="shared" si="4"/>
        <v>0</v>
      </c>
      <c r="BB174">
        <f t="shared" si="4"/>
        <v>0</v>
      </c>
      <c r="BC174">
        <f t="shared" si="4"/>
        <v>0</v>
      </c>
      <c r="BD174">
        <f t="shared" si="4"/>
        <v>0</v>
      </c>
      <c r="BE174">
        <f t="shared" si="4"/>
        <v>0</v>
      </c>
      <c r="BF174">
        <f t="shared" si="4"/>
        <v>0</v>
      </c>
      <c r="BG174">
        <f t="shared" si="4"/>
        <v>0</v>
      </c>
      <c r="BH174">
        <f t="shared" si="4"/>
        <v>0</v>
      </c>
      <c r="BI174">
        <f t="shared" si="4"/>
        <v>0</v>
      </c>
      <c r="BJ174">
        <f t="shared" si="4"/>
        <v>0</v>
      </c>
      <c r="BK174">
        <f t="shared" si="4"/>
        <v>0</v>
      </c>
      <c r="BL174">
        <f t="shared" si="4"/>
        <v>0</v>
      </c>
      <c r="BM174">
        <f t="shared" si="4"/>
        <v>0</v>
      </c>
      <c r="BN174">
        <f t="shared" si="4"/>
        <v>0</v>
      </c>
      <c r="BO174">
        <f t="shared" si="4"/>
        <v>0</v>
      </c>
      <c r="BP174">
        <f t="shared" si="4"/>
        <v>0</v>
      </c>
      <c r="BQ174">
        <f t="shared" si="4"/>
        <v>0</v>
      </c>
    </row>
    <row r="175" spans="43:69" x14ac:dyDescent="0.25">
      <c r="AQ175">
        <f t="shared" si="1"/>
        <v>0</v>
      </c>
      <c r="AR175">
        <f t="shared" si="4"/>
        <v>1</v>
      </c>
      <c r="AS175">
        <f t="shared" si="4"/>
        <v>0</v>
      </c>
      <c r="AT175">
        <f t="shared" si="4"/>
        <v>0</v>
      </c>
      <c r="AU175">
        <f t="shared" si="4"/>
        <v>0</v>
      </c>
      <c r="AV175">
        <f t="shared" si="4"/>
        <v>0</v>
      </c>
      <c r="AW175">
        <f t="shared" si="4"/>
        <v>0</v>
      </c>
      <c r="AX175">
        <f t="shared" si="4"/>
        <v>0</v>
      </c>
      <c r="AY175">
        <f t="shared" si="4"/>
        <v>0</v>
      </c>
      <c r="AZ175">
        <f t="shared" si="4"/>
        <v>0</v>
      </c>
      <c r="BA175">
        <f t="shared" si="4"/>
        <v>0</v>
      </c>
      <c r="BB175">
        <f t="shared" si="4"/>
        <v>0</v>
      </c>
      <c r="BC175">
        <f t="shared" si="4"/>
        <v>0</v>
      </c>
      <c r="BD175">
        <f t="shared" si="4"/>
        <v>0</v>
      </c>
      <c r="BE175">
        <f t="shared" si="4"/>
        <v>0</v>
      </c>
      <c r="BF175">
        <f t="shared" si="4"/>
        <v>0</v>
      </c>
      <c r="BG175">
        <f t="shared" si="4"/>
        <v>0</v>
      </c>
      <c r="BH175">
        <f t="shared" si="4"/>
        <v>0</v>
      </c>
      <c r="BI175">
        <f t="shared" si="4"/>
        <v>0</v>
      </c>
      <c r="BJ175">
        <f t="shared" si="4"/>
        <v>0</v>
      </c>
      <c r="BK175">
        <f t="shared" si="4"/>
        <v>0</v>
      </c>
      <c r="BL175">
        <f t="shared" si="4"/>
        <v>0</v>
      </c>
      <c r="BM175">
        <f t="shared" si="4"/>
        <v>0</v>
      </c>
      <c r="BN175">
        <f t="shared" si="4"/>
        <v>0</v>
      </c>
      <c r="BO175">
        <f t="shared" si="4"/>
        <v>0</v>
      </c>
      <c r="BP175">
        <f t="shared" si="4"/>
        <v>0</v>
      </c>
      <c r="BQ175">
        <f t="shared" si="4"/>
        <v>0</v>
      </c>
    </row>
    <row r="176" spans="43:69" x14ac:dyDescent="0.25">
      <c r="AQ176">
        <f t="shared" si="1"/>
        <v>0</v>
      </c>
      <c r="AR176">
        <f t="shared" si="4"/>
        <v>1</v>
      </c>
      <c r="AS176">
        <f t="shared" si="4"/>
        <v>0</v>
      </c>
      <c r="AT176">
        <f t="shared" si="4"/>
        <v>0</v>
      </c>
      <c r="AU176">
        <f t="shared" si="4"/>
        <v>0</v>
      </c>
      <c r="AV176">
        <f t="shared" si="4"/>
        <v>0</v>
      </c>
      <c r="AW176">
        <f t="shared" si="4"/>
        <v>0</v>
      </c>
      <c r="AX176">
        <f t="shared" si="4"/>
        <v>0</v>
      </c>
      <c r="AY176">
        <f t="shared" si="4"/>
        <v>0</v>
      </c>
      <c r="AZ176">
        <f t="shared" si="4"/>
        <v>0</v>
      </c>
      <c r="BA176">
        <f t="shared" si="4"/>
        <v>0</v>
      </c>
      <c r="BB176">
        <f t="shared" si="4"/>
        <v>0</v>
      </c>
      <c r="BC176">
        <f t="shared" si="4"/>
        <v>0</v>
      </c>
      <c r="BD176">
        <f t="shared" si="4"/>
        <v>0</v>
      </c>
      <c r="BE176">
        <f t="shared" si="4"/>
        <v>0</v>
      </c>
      <c r="BF176">
        <f t="shared" si="4"/>
        <v>0</v>
      </c>
      <c r="BG176">
        <f t="shared" si="4"/>
        <v>0</v>
      </c>
      <c r="BH176">
        <f t="shared" si="4"/>
        <v>0</v>
      </c>
      <c r="BI176">
        <f t="shared" si="4"/>
        <v>0</v>
      </c>
      <c r="BJ176">
        <f t="shared" si="4"/>
        <v>0</v>
      </c>
      <c r="BK176">
        <f t="shared" si="4"/>
        <v>0</v>
      </c>
      <c r="BL176">
        <f t="shared" si="4"/>
        <v>0</v>
      </c>
      <c r="BM176">
        <f t="shared" ref="AR176:BQ186" si="5">BM113-BM45</f>
        <v>0</v>
      </c>
      <c r="BN176">
        <f t="shared" si="5"/>
        <v>0</v>
      </c>
      <c r="BO176">
        <f t="shared" si="5"/>
        <v>0</v>
      </c>
      <c r="BP176">
        <f t="shared" si="5"/>
        <v>0</v>
      </c>
      <c r="BQ176">
        <f t="shared" si="5"/>
        <v>0</v>
      </c>
    </row>
    <row r="177" spans="43:69" x14ac:dyDescent="0.25">
      <c r="AQ177">
        <f t="shared" si="1"/>
        <v>0</v>
      </c>
      <c r="AR177">
        <f t="shared" si="5"/>
        <v>1</v>
      </c>
      <c r="AS177">
        <f t="shared" si="5"/>
        <v>0</v>
      </c>
      <c r="AT177">
        <f t="shared" si="5"/>
        <v>0</v>
      </c>
      <c r="AU177">
        <f t="shared" si="5"/>
        <v>0</v>
      </c>
      <c r="AV177">
        <f t="shared" si="5"/>
        <v>0</v>
      </c>
      <c r="AW177">
        <f t="shared" si="5"/>
        <v>0</v>
      </c>
      <c r="AX177">
        <f t="shared" si="5"/>
        <v>0</v>
      </c>
      <c r="AY177">
        <f t="shared" si="5"/>
        <v>0</v>
      </c>
      <c r="AZ177">
        <f t="shared" si="5"/>
        <v>0</v>
      </c>
      <c r="BA177">
        <f t="shared" si="5"/>
        <v>0</v>
      </c>
      <c r="BB177">
        <f t="shared" si="5"/>
        <v>0</v>
      </c>
      <c r="BC177">
        <f t="shared" si="5"/>
        <v>0</v>
      </c>
      <c r="BD177">
        <f t="shared" si="5"/>
        <v>0</v>
      </c>
      <c r="BE177">
        <f t="shared" si="5"/>
        <v>0</v>
      </c>
      <c r="BF177">
        <f t="shared" si="5"/>
        <v>0</v>
      </c>
      <c r="BG177">
        <f t="shared" si="5"/>
        <v>0</v>
      </c>
      <c r="BH177">
        <f t="shared" si="5"/>
        <v>0</v>
      </c>
      <c r="BI177">
        <f t="shared" si="5"/>
        <v>0</v>
      </c>
      <c r="BJ177">
        <f t="shared" si="5"/>
        <v>0</v>
      </c>
      <c r="BK177">
        <f t="shared" si="5"/>
        <v>0</v>
      </c>
      <c r="BL177">
        <f t="shared" si="5"/>
        <v>0</v>
      </c>
      <c r="BM177">
        <f t="shared" si="5"/>
        <v>0</v>
      </c>
      <c r="BN177">
        <f t="shared" si="5"/>
        <v>0</v>
      </c>
      <c r="BO177">
        <f t="shared" si="5"/>
        <v>0</v>
      </c>
      <c r="BP177">
        <f t="shared" si="5"/>
        <v>0</v>
      </c>
      <c r="BQ177">
        <f t="shared" si="5"/>
        <v>0</v>
      </c>
    </row>
    <row r="178" spans="43:69" x14ac:dyDescent="0.25">
      <c r="AQ178">
        <f t="shared" si="1"/>
        <v>0</v>
      </c>
      <c r="AR178">
        <f t="shared" si="5"/>
        <v>1</v>
      </c>
      <c r="AS178">
        <f t="shared" si="5"/>
        <v>0</v>
      </c>
      <c r="AT178">
        <f t="shared" si="5"/>
        <v>0</v>
      </c>
      <c r="AU178">
        <f t="shared" si="5"/>
        <v>0</v>
      </c>
      <c r="AV178">
        <f t="shared" si="5"/>
        <v>0</v>
      </c>
      <c r="AW178">
        <f t="shared" si="5"/>
        <v>0</v>
      </c>
      <c r="AX178">
        <f t="shared" si="5"/>
        <v>0</v>
      </c>
      <c r="AY178">
        <f t="shared" si="5"/>
        <v>0</v>
      </c>
      <c r="AZ178">
        <f t="shared" si="5"/>
        <v>0</v>
      </c>
      <c r="BA178">
        <f t="shared" si="5"/>
        <v>0</v>
      </c>
      <c r="BB178">
        <f t="shared" si="5"/>
        <v>0</v>
      </c>
      <c r="BC178">
        <f t="shared" si="5"/>
        <v>0</v>
      </c>
      <c r="BD178">
        <f t="shared" si="5"/>
        <v>0</v>
      </c>
      <c r="BE178">
        <f t="shared" si="5"/>
        <v>0</v>
      </c>
      <c r="BF178">
        <f t="shared" si="5"/>
        <v>0</v>
      </c>
      <c r="BG178">
        <f t="shared" si="5"/>
        <v>0</v>
      </c>
      <c r="BH178">
        <f t="shared" si="5"/>
        <v>0</v>
      </c>
      <c r="BI178">
        <f t="shared" si="5"/>
        <v>0</v>
      </c>
      <c r="BJ178">
        <f t="shared" si="5"/>
        <v>0</v>
      </c>
      <c r="BK178">
        <f t="shared" si="5"/>
        <v>0</v>
      </c>
      <c r="BL178">
        <f t="shared" si="5"/>
        <v>0</v>
      </c>
      <c r="BM178">
        <f t="shared" si="5"/>
        <v>0</v>
      </c>
      <c r="BN178">
        <f t="shared" si="5"/>
        <v>0</v>
      </c>
      <c r="BO178">
        <f t="shared" si="5"/>
        <v>0</v>
      </c>
      <c r="BP178">
        <f t="shared" si="5"/>
        <v>0</v>
      </c>
      <c r="BQ178">
        <f t="shared" si="5"/>
        <v>0</v>
      </c>
    </row>
    <row r="179" spans="43:69" x14ac:dyDescent="0.25">
      <c r="AQ179">
        <f t="shared" si="1"/>
        <v>0</v>
      </c>
      <c r="AR179">
        <f t="shared" si="5"/>
        <v>1</v>
      </c>
      <c r="AS179">
        <f t="shared" si="5"/>
        <v>0</v>
      </c>
      <c r="AT179">
        <f t="shared" si="5"/>
        <v>0</v>
      </c>
      <c r="AU179">
        <f t="shared" si="5"/>
        <v>0</v>
      </c>
      <c r="AV179">
        <f t="shared" si="5"/>
        <v>0</v>
      </c>
      <c r="AW179">
        <f t="shared" si="5"/>
        <v>0</v>
      </c>
      <c r="AX179">
        <f t="shared" si="5"/>
        <v>0</v>
      </c>
      <c r="AY179">
        <f t="shared" si="5"/>
        <v>0</v>
      </c>
      <c r="AZ179">
        <f t="shared" si="5"/>
        <v>0</v>
      </c>
      <c r="BA179">
        <f t="shared" si="5"/>
        <v>0</v>
      </c>
      <c r="BB179">
        <f t="shared" si="5"/>
        <v>0</v>
      </c>
      <c r="BC179">
        <f t="shared" si="5"/>
        <v>0</v>
      </c>
      <c r="BD179">
        <f t="shared" si="5"/>
        <v>0</v>
      </c>
      <c r="BE179">
        <f t="shared" si="5"/>
        <v>0</v>
      </c>
      <c r="BF179">
        <f t="shared" si="5"/>
        <v>0</v>
      </c>
      <c r="BG179">
        <f t="shared" si="5"/>
        <v>0</v>
      </c>
      <c r="BH179">
        <f t="shared" si="5"/>
        <v>0</v>
      </c>
      <c r="BI179">
        <f t="shared" si="5"/>
        <v>0</v>
      </c>
      <c r="BJ179">
        <f t="shared" si="5"/>
        <v>0</v>
      </c>
      <c r="BK179">
        <f t="shared" si="5"/>
        <v>0</v>
      </c>
      <c r="BL179">
        <f t="shared" si="5"/>
        <v>0</v>
      </c>
      <c r="BM179">
        <f t="shared" si="5"/>
        <v>0</v>
      </c>
      <c r="BN179">
        <f t="shared" si="5"/>
        <v>0</v>
      </c>
      <c r="BO179">
        <f t="shared" si="5"/>
        <v>0</v>
      </c>
      <c r="BP179">
        <f t="shared" si="5"/>
        <v>0</v>
      </c>
      <c r="BQ179">
        <f t="shared" si="5"/>
        <v>0</v>
      </c>
    </row>
    <row r="180" spans="43:69" x14ac:dyDescent="0.25">
      <c r="AQ180">
        <f t="shared" si="1"/>
        <v>0</v>
      </c>
      <c r="AR180">
        <f t="shared" si="5"/>
        <v>1.0500000000000007</v>
      </c>
      <c r="AS180">
        <f t="shared" si="5"/>
        <v>0</v>
      </c>
      <c r="AT180">
        <f t="shared" si="5"/>
        <v>0</v>
      </c>
      <c r="AU180">
        <f t="shared" si="5"/>
        <v>0</v>
      </c>
      <c r="AV180">
        <f t="shared" si="5"/>
        <v>0</v>
      </c>
      <c r="AW180">
        <f t="shared" si="5"/>
        <v>0</v>
      </c>
      <c r="AX180">
        <f t="shared" si="5"/>
        <v>0</v>
      </c>
      <c r="AY180">
        <f t="shared" si="5"/>
        <v>0</v>
      </c>
      <c r="AZ180">
        <f t="shared" si="5"/>
        <v>0</v>
      </c>
      <c r="BA180">
        <f t="shared" si="5"/>
        <v>0</v>
      </c>
      <c r="BB180">
        <f t="shared" si="5"/>
        <v>0</v>
      </c>
      <c r="BC180">
        <f t="shared" si="5"/>
        <v>0</v>
      </c>
      <c r="BD180">
        <f t="shared" si="5"/>
        <v>0</v>
      </c>
      <c r="BE180">
        <f t="shared" si="5"/>
        <v>0</v>
      </c>
      <c r="BF180">
        <f t="shared" si="5"/>
        <v>0</v>
      </c>
      <c r="BG180">
        <f t="shared" si="5"/>
        <v>0</v>
      </c>
      <c r="BH180">
        <f t="shared" si="5"/>
        <v>0</v>
      </c>
      <c r="BI180">
        <f t="shared" si="5"/>
        <v>0</v>
      </c>
      <c r="BJ180">
        <f t="shared" si="5"/>
        <v>0</v>
      </c>
      <c r="BK180">
        <f t="shared" si="5"/>
        <v>0</v>
      </c>
      <c r="BL180">
        <f t="shared" si="5"/>
        <v>0</v>
      </c>
      <c r="BM180">
        <f t="shared" si="5"/>
        <v>0</v>
      </c>
      <c r="BN180">
        <f t="shared" si="5"/>
        <v>0</v>
      </c>
      <c r="BO180">
        <f t="shared" si="5"/>
        <v>0</v>
      </c>
      <c r="BP180">
        <f t="shared" si="5"/>
        <v>0</v>
      </c>
      <c r="BQ180">
        <f t="shared" si="5"/>
        <v>0</v>
      </c>
    </row>
    <row r="181" spans="43:69" x14ac:dyDescent="0.25">
      <c r="AQ181">
        <f t="shared" si="1"/>
        <v>0</v>
      </c>
      <c r="AR181">
        <f t="shared" si="5"/>
        <v>1.1000000000000014</v>
      </c>
      <c r="AS181">
        <f t="shared" si="5"/>
        <v>0</v>
      </c>
      <c r="AT181">
        <f t="shared" si="5"/>
        <v>0</v>
      </c>
      <c r="AU181">
        <f t="shared" si="5"/>
        <v>0</v>
      </c>
      <c r="AV181">
        <f t="shared" si="5"/>
        <v>0</v>
      </c>
      <c r="AW181">
        <f t="shared" si="5"/>
        <v>0</v>
      </c>
      <c r="AX181">
        <f t="shared" si="5"/>
        <v>0</v>
      </c>
      <c r="AY181">
        <f t="shared" si="5"/>
        <v>0</v>
      </c>
      <c r="AZ181">
        <f t="shared" si="5"/>
        <v>0</v>
      </c>
      <c r="BA181">
        <f t="shared" si="5"/>
        <v>0</v>
      </c>
      <c r="BB181">
        <f t="shared" si="5"/>
        <v>0</v>
      </c>
      <c r="BC181">
        <f t="shared" si="5"/>
        <v>0</v>
      </c>
      <c r="BD181">
        <f t="shared" si="5"/>
        <v>0</v>
      </c>
      <c r="BE181">
        <f t="shared" si="5"/>
        <v>0</v>
      </c>
      <c r="BF181">
        <f t="shared" si="5"/>
        <v>0</v>
      </c>
      <c r="BG181">
        <f t="shared" si="5"/>
        <v>0</v>
      </c>
      <c r="BH181">
        <f t="shared" si="5"/>
        <v>0</v>
      </c>
      <c r="BI181">
        <f t="shared" si="5"/>
        <v>0</v>
      </c>
      <c r="BJ181">
        <f t="shared" si="5"/>
        <v>0</v>
      </c>
      <c r="BK181">
        <f t="shared" si="5"/>
        <v>0</v>
      </c>
      <c r="BL181">
        <f t="shared" si="5"/>
        <v>0</v>
      </c>
      <c r="BM181">
        <f t="shared" si="5"/>
        <v>0</v>
      </c>
      <c r="BN181">
        <f t="shared" si="5"/>
        <v>0</v>
      </c>
      <c r="BO181">
        <f t="shared" si="5"/>
        <v>0</v>
      </c>
      <c r="BP181">
        <f t="shared" si="5"/>
        <v>0</v>
      </c>
      <c r="BQ181">
        <f t="shared" si="5"/>
        <v>0</v>
      </c>
    </row>
    <row r="182" spans="43:69" x14ac:dyDescent="0.25">
      <c r="AQ182">
        <f t="shared" si="1"/>
        <v>0</v>
      </c>
      <c r="AR182">
        <f t="shared" si="5"/>
        <v>1.1499999999999986</v>
      </c>
      <c r="AS182">
        <f t="shared" si="5"/>
        <v>0</v>
      </c>
      <c r="AT182">
        <f t="shared" si="5"/>
        <v>0</v>
      </c>
      <c r="AU182">
        <f t="shared" si="5"/>
        <v>0</v>
      </c>
      <c r="AV182">
        <f t="shared" si="5"/>
        <v>0</v>
      </c>
      <c r="AW182">
        <f t="shared" si="5"/>
        <v>0</v>
      </c>
      <c r="AX182">
        <f t="shared" si="5"/>
        <v>0</v>
      </c>
      <c r="AY182">
        <f t="shared" si="5"/>
        <v>0</v>
      </c>
      <c r="AZ182">
        <f t="shared" si="5"/>
        <v>0</v>
      </c>
      <c r="BA182">
        <f t="shared" si="5"/>
        <v>0</v>
      </c>
      <c r="BB182">
        <f t="shared" si="5"/>
        <v>0</v>
      </c>
      <c r="BC182">
        <f t="shared" si="5"/>
        <v>0</v>
      </c>
      <c r="BD182">
        <f t="shared" si="5"/>
        <v>0</v>
      </c>
      <c r="BE182">
        <f t="shared" si="5"/>
        <v>0</v>
      </c>
      <c r="BF182">
        <f t="shared" si="5"/>
        <v>0</v>
      </c>
      <c r="BG182">
        <f t="shared" si="5"/>
        <v>0</v>
      </c>
      <c r="BH182">
        <f t="shared" si="5"/>
        <v>0</v>
      </c>
      <c r="BI182">
        <f t="shared" si="5"/>
        <v>0</v>
      </c>
      <c r="BJ182">
        <f t="shared" si="5"/>
        <v>0</v>
      </c>
      <c r="BK182">
        <f t="shared" si="5"/>
        <v>0</v>
      </c>
      <c r="BL182">
        <f t="shared" si="5"/>
        <v>0</v>
      </c>
      <c r="BM182">
        <f t="shared" si="5"/>
        <v>0</v>
      </c>
      <c r="BN182">
        <f t="shared" si="5"/>
        <v>0</v>
      </c>
      <c r="BO182">
        <f t="shared" si="5"/>
        <v>0</v>
      </c>
      <c r="BP182">
        <f t="shared" si="5"/>
        <v>0</v>
      </c>
      <c r="BQ182">
        <f t="shared" si="5"/>
        <v>0</v>
      </c>
    </row>
    <row r="183" spans="43:69" x14ac:dyDescent="0.25">
      <c r="AQ183">
        <f t="shared" si="1"/>
        <v>0</v>
      </c>
      <c r="AR183">
        <f t="shared" si="5"/>
        <v>1.5999999999999996</v>
      </c>
      <c r="AS183">
        <f t="shared" si="5"/>
        <v>0</v>
      </c>
      <c r="AT183">
        <f t="shared" si="5"/>
        <v>0</v>
      </c>
      <c r="AU183">
        <f t="shared" si="5"/>
        <v>0</v>
      </c>
      <c r="AV183">
        <f t="shared" si="5"/>
        <v>0</v>
      </c>
      <c r="AW183">
        <f t="shared" si="5"/>
        <v>0</v>
      </c>
      <c r="AX183">
        <f t="shared" si="5"/>
        <v>0</v>
      </c>
      <c r="AY183">
        <f t="shared" si="5"/>
        <v>0</v>
      </c>
      <c r="AZ183">
        <f t="shared" si="5"/>
        <v>0</v>
      </c>
      <c r="BA183">
        <f t="shared" si="5"/>
        <v>0</v>
      </c>
      <c r="BB183">
        <f t="shared" si="5"/>
        <v>0</v>
      </c>
      <c r="BC183">
        <f t="shared" si="5"/>
        <v>0</v>
      </c>
      <c r="BD183">
        <f t="shared" si="5"/>
        <v>0</v>
      </c>
      <c r="BE183">
        <f t="shared" si="5"/>
        <v>0</v>
      </c>
      <c r="BF183">
        <f t="shared" si="5"/>
        <v>0</v>
      </c>
      <c r="BG183">
        <f t="shared" si="5"/>
        <v>0</v>
      </c>
      <c r="BH183">
        <f t="shared" si="5"/>
        <v>0</v>
      </c>
      <c r="BI183">
        <f t="shared" si="5"/>
        <v>0</v>
      </c>
      <c r="BJ183">
        <f t="shared" si="5"/>
        <v>0</v>
      </c>
      <c r="BK183">
        <f t="shared" si="5"/>
        <v>0</v>
      </c>
      <c r="BL183">
        <f t="shared" si="5"/>
        <v>0</v>
      </c>
      <c r="BM183">
        <f t="shared" si="5"/>
        <v>0</v>
      </c>
      <c r="BN183">
        <f t="shared" si="5"/>
        <v>0</v>
      </c>
      <c r="BO183">
        <f t="shared" si="5"/>
        <v>0</v>
      </c>
      <c r="BP183">
        <f t="shared" si="5"/>
        <v>0</v>
      </c>
      <c r="BQ183">
        <f t="shared" si="5"/>
        <v>0</v>
      </c>
    </row>
    <row r="184" spans="43:69" x14ac:dyDescent="0.25">
      <c r="AQ184">
        <f t="shared" si="1"/>
        <v>0</v>
      </c>
      <c r="AR184">
        <f t="shared" si="5"/>
        <v>1.6500000000000004</v>
      </c>
      <c r="AS184">
        <f t="shared" si="5"/>
        <v>0</v>
      </c>
      <c r="AT184">
        <f t="shared" si="5"/>
        <v>0</v>
      </c>
      <c r="AU184">
        <f t="shared" si="5"/>
        <v>0</v>
      </c>
      <c r="AV184">
        <f t="shared" si="5"/>
        <v>0</v>
      </c>
      <c r="AW184">
        <f t="shared" si="5"/>
        <v>0</v>
      </c>
      <c r="AX184">
        <f t="shared" si="5"/>
        <v>0</v>
      </c>
      <c r="AY184">
        <f t="shared" si="5"/>
        <v>0</v>
      </c>
      <c r="AZ184">
        <f t="shared" si="5"/>
        <v>0</v>
      </c>
      <c r="BA184">
        <f t="shared" si="5"/>
        <v>0</v>
      </c>
      <c r="BB184">
        <f t="shared" si="5"/>
        <v>0</v>
      </c>
      <c r="BC184">
        <f t="shared" si="5"/>
        <v>0</v>
      </c>
      <c r="BD184">
        <f t="shared" si="5"/>
        <v>0</v>
      </c>
      <c r="BE184">
        <f t="shared" si="5"/>
        <v>0</v>
      </c>
      <c r="BF184">
        <f t="shared" si="5"/>
        <v>0</v>
      </c>
      <c r="BG184">
        <f t="shared" si="5"/>
        <v>0</v>
      </c>
      <c r="BH184">
        <f t="shared" si="5"/>
        <v>0</v>
      </c>
      <c r="BI184">
        <f t="shared" si="5"/>
        <v>0</v>
      </c>
      <c r="BJ184">
        <f t="shared" si="5"/>
        <v>0</v>
      </c>
      <c r="BK184">
        <f t="shared" si="5"/>
        <v>0</v>
      </c>
      <c r="BL184">
        <f t="shared" si="5"/>
        <v>0</v>
      </c>
      <c r="BM184">
        <f t="shared" si="5"/>
        <v>0</v>
      </c>
      <c r="BN184">
        <f t="shared" si="5"/>
        <v>0</v>
      </c>
      <c r="BO184">
        <f t="shared" si="5"/>
        <v>0</v>
      </c>
      <c r="BP184">
        <f t="shared" si="5"/>
        <v>0</v>
      </c>
      <c r="BQ184">
        <f t="shared" si="5"/>
        <v>0</v>
      </c>
    </row>
    <row r="185" spans="43:69" x14ac:dyDescent="0.25">
      <c r="AQ185">
        <f t="shared" si="1"/>
        <v>0</v>
      </c>
      <c r="AR185">
        <f t="shared" si="5"/>
        <v>1.3000000000000007</v>
      </c>
      <c r="AS185">
        <f t="shared" si="5"/>
        <v>0</v>
      </c>
      <c r="AT185">
        <f t="shared" si="5"/>
        <v>0</v>
      </c>
      <c r="AU185">
        <f t="shared" si="5"/>
        <v>0</v>
      </c>
      <c r="AV185">
        <f t="shared" si="5"/>
        <v>0</v>
      </c>
      <c r="AW185">
        <f t="shared" si="5"/>
        <v>0</v>
      </c>
      <c r="AX185">
        <f t="shared" si="5"/>
        <v>0</v>
      </c>
      <c r="AY185">
        <f t="shared" si="5"/>
        <v>0</v>
      </c>
      <c r="AZ185">
        <f t="shared" si="5"/>
        <v>0</v>
      </c>
      <c r="BA185">
        <f t="shared" si="5"/>
        <v>0</v>
      </c>
      <c r="BB185">
        <f t="shared" si="5"/>
        <v>0</v>
      </c>
      <c r="BC185">
        <f t="shared" si="5"/>
        <v>0</v>
      </c>
      <c r="BD185">
        <f t="shared" si="5"/>
        <v>0</v>
      </c>
      <c r="BE185">
        <f t="shared" si="5"/>
        <v>0</v>
      </c>
      <c r="BF185">
        <f t="shared" si="5"/>
        <v>0</v>
      </c>
      <c r="BG185">
        <f t="shared" si="5"/>
        <v>0</v>
      </c>
      <c r="BH185">
        <f t="shared" si="5"/>
        <v>0</v>
      </c>
      <c r="BI185">
        <f t="shared" si="5"/>
        <v>0</v>
      </c>
      <c r="BJ185">
        <f t="shared" si="5"/>
        <v>0</v>
      </c>
      <c r="BK185">
        <f t="shared" si="5"/>
        <v>0</v>
      </c>
      <c r="BL185">
        <f t="shared" si="5"/>
        <v>0</v>
      </c>
      <c r="BM185">
        <f t="shared" si="5"/>
        <v>0</v>
      </c>
      <c r="BN185">
        <f t="shared" si="5"/>
        <v>0</v>
      </c>
      <c r="BO185">
        <f t="shared" si="5"/>
        <v>0</v>
      </c>
      <c r="BP185">
        <f t="shared" si="5"/>
        <v>0</v>
      </c>
      <c r="BQ185">
        <f t="shared" si="5"/>
        <v>0</v>
      </c>
    </row>
    <row r="186" spans="43:69" x14ac:dyDescent="0.25">
      <c r="AQ186">
        <f t="shared" si="1"/>
        <v>0</v>
      </c>
      <c r="AR186">
        <f t="shared" si="5"/>
        <v>1.3499999999999996</v>
      </c>
      <c r="AS186">
        <f t="shared" si="5"/>
        <v>0</v>
      </c>
      <c r="AT186">
        <f t="shared" si="5"/>
        <v>0</v>
      </c>
      <c r="AU186">
        <f t="shared" si="5"/>
        <v>0</v>
      </c>
      <c r="AV186">
        <f t="shared" si="5"/>
        <v>0</v>
      </c>
      <c r="AW186">
        <f t="shared" si="5"/>
        <v>0</v>
      </c>
      <c r="AX186">
        <f t="shared" si="5"/>
        <v>0</v>
      </c>
      <c r="AY186">
        <f t="shared" si="5"/>
        <v>0</v>
      </c>
      <c r="AZ186">
        <f t="shared" si="5"/>
        <v>0</v>
      </c>
      <c r="BA186">
        <f t="shared" si="5"/>
        <v>0</v>
      </c>
      <c r="BB186">
        <f t="shared" si="5"/>
        <v>0</v>
      </c>
      <c r="BC186">
        <f t="shared" si="5"/>
        <v>0</v>
      </c>
      <c r="BD186">
        <f t="shared" si="5"/>
        <v>0</v>
      </c>
      <c r="BE186">
        <f t="shared" si="5"/>
        <v>0</v>
      </c>
      <c r="BF186">
        <f t="shared" si="5"/>
        <v>0</v>
      </c>
      <c r="BG186">
        <f t="shared" si="5"/>
        <v>0</v>
      </c>
      <c r="BH186">
        <f t="shared" ref="AR186:BQ196" si="6">BH123-BH55</f>
        <v>0</v>
      </c>
      <c r="BI186">
        <f t="shared" si="6"/>
        <v>0</v>
      </c>
      <c r="BJ186">
        <f t="shared" si="6"/>
        <v>0</v>
      </c>
      <c r="BK186">
        <f t="shared" si="6"/>
        <v>0</v>
      </c>
      <c r="BL186">
        <f t="shared" si="6"/>
        <v>0</v>
      </c>
      <c r="BM186">
        <f t="shared" si="6"/>
        <v>0</v>
      </c>
      <c r="BN186">
        <f t="shared" si="6"/>
        <v>0</v>
      </c>
      <c r="BO186">
        <f t="shared" si="6"/>
        <v>0</v>
      </c>
      <c r="BP186">
        <f t="shared" si="6"/>
        <v>0</v>
      </c>
      <c r="BQ186">
        <f t="shared" si="6"/>
        <v>0</v>
      </c>
    </row>
    <row r="187" spans="43:69" x14ac:dyDescent="0.25">
      <c r="AQ187">
        <f t="shared" si="1"/>
        <v>0</v>
      </c>
      <c r="AR187">
        <f t="shared" si="6"/>
        <v>1.8000000000000007</v>
      </c>
      <c r="AS187">
        <f t="shared" si="6"/>
        <v>0</v>
      </c>
      <c r="AT187">
        <f t="shared" si="6"/>
        <v>0</v>
      </c>
      <c r="AU187">
        <f t="shared" si="6"/>
        <v>0</v>
      </c>
      <c r="AV187">
        <f t="shared" si="6"/>
        <v>0</v>
      </c>
      <c r="AW187">
        <f t="shared" si="6"/>
        <v>0</v>
      </c>
      <c r="AX187">
        <f t="shared" si="6"/>
        <v>0</v>
      </c>
      <c r="AY187">
        <f t="shared" si="6"/>
        <v>0</v>
      </c>
      <c r="AZ187">
        <f t="shared" si="6"/>
        <v>0</v>
      </c>
      <c r="BA187">
        <f t="shared" si="6"/>
        <v>0</v>
      </c>
      <c r="BB187">
        <f t="shared" si="6"/>
        <v>0</v>
      </c>
      <c r="BC187">
        <f t="shared" si="6"/>
        <v>0</v>
      </c>
      <c r="BD187">
        <f t="shared" si="6"/>
        <v>0</v>
      </c>
      <c r="BE187">
        <f t="shared" si="6"/>
        <v>0</v>
      </c>
      <c r="BF187">
        <f t="shared" si="6"/>
        <v>0</v>
      </c>
      <c r="BG187">
        <f t="shared" si="6"/>
        <v>0</v>
      </c>
      <c r="BH187">
        <f t="shared" si="6"/>
        <v>0</v>
      </c>
      <c r="BI187">
        <f t="shared" si="6"/>
        <v>0</v>
      </c>
      <c r="BJ187">
        <f t="shared" si="6"/>
        <v>0</v>
      </c>
      <c r="BK187">
        <f t="shared" si="6"/>
        <v>0</v>
      </c>
      <c r="BL187">
        <f t="shared" si="6"/>
        <v>0</v>
      </c>
      <c r="BM187">
        <f t="shared" si="6"/>
        <v>0</v>
      </c>
      <c r="BN187">
        <f t="shared" si="6"/>
        <v>0</v>
      </c>
      <c r="BO187">
        <f t="shared" si="6"/>
        <v>0</v>
      </c>
      <c r="BP187">
        <f t="shared" si="6"/>
        <v>0</v>
      </c>
      <c r="BQ187">
        <f t="shared" si="6"/>
        <v>0</v>
      </c>
    </row>
    <row r="188" spans="43:69" x14ac:dyDescent="0.25">
      <c r="AQ188">
        <f t="shared" si="1"/>
        <v>0</v>
      </c>
      <c r="AR188">
        <f t="shared" si="6"/>
        <v>1.8499999999999996</v>
      </c>
      <c r="AS188">
        <f t="shared" si="6"/>
        <v>0</v>
      </c>
      <c r="AT188">
        <f t="shared" si="6"/>
        <v>0</v>
      </c>
      <c r="AU188">
        <f t="shared" si="6"/>
        <v>0</v>
      </c>
      <c r="AV188">
        <f t="shared" si="6"/>
        <v>0</v>
      </c>
      <c r="AW188">
        <f t="shared" si="6"/>
        <v>0</v>
      </c>
      <c r="AX188">
        <f t="shared" si="6"/>
        <v>0</v>
      </c>
      <c r="AY188">
        <f t="shared" si="6"/>
        <v>0</v>
      </c>
      <c r="AZ188">
        <f t="shared" si="6"/>
        <v>0</v>
      </c>
      <c r="BA188">
        <f t="shared" si="6"/>
        <v>0</v>
      </c>
      <c r="BB188">
        <f t="shared" si="6"/>
        <v>0</v>
      </c>
      <c r="BC188">
        <f t="shared" si="6"/>
        <v>0</v>
      </c>
      <c r="BD188">
        <f t="shared" si="6"/>
        <v>0</v>
      </c>
      <c r="BE188">
        <f t="shared" si="6"/>
        <v>0</v>
      </c>
      <c r="BF188">
        <f t="shared" si="6"/>
        <v>0</v>
      </c>
      <c r="BG188">
        <f t="shared" si="6"/>
        <v>0</v>
      </c>
      <c r="BH188">
        <f t="shared" si="6"/>
        <v>0</v>
      </c>
      <c r="BI188">
        <f t="shared" si="6"/>
        <v>0</v>
      </c>
      <c r="BJ188">
        <f t="shared" si="6"/>
        <v>0</v>
      </c>
      <c r="BK188">
        <f t="shared" si="6"/>
        <v>0</v>
      </c>
      <c r="BL188">
        <f t="shared" si="6"/>
        <v>0</v>
      </c>
      <c r="BM188">
        <f t="shared" si="6"/>
        <v>0</v>
      </c>
      <c r="BN188">
        <f t="shared" si="6"/>
        <v>0</v>
      </c>
      <c r="BO188">
        <f t="shared" si="6"/>
        <v>0</v>
      </c>
      <c r="BP188">
        <f t="shared" si="6"/>
        <v>0</v>
      </c>
      <c r="BQ188">
        <f t="shared" si="6"/>
        <v>0</v>
      </c>
    </row>
    <row r="189" spans="43:69" x14ac:dyDescent="0.25">
      <c r="AQ189">
        <f>AQ126-AQ58</f>
        <v>0</v>
      </c>
      <c r="AR189">
        <f t="shared" ref="AR189:BQ189" si="7">AR126-AR58</f>
        <v>1.9000000000000004</v>
      </c>
      <c r="AS189">
        <f t="shared" si="7"/>
        <v>0</v>
      </c>
      <c r="AT189">
        <f t="shared" si="7"/>
        <v>0</v>
      </c>
      <c r="AU189">
        <f t="shared" si="7"/>
        <v>0</v>
      </c>
      <c r="AV189">
        <f t="shared" si="7"/>
        <v>0</v>
      </c>
      <c r="AW189">
        <f t="shared" si="7"/>
        <v>0</v>
      </c>
      <c r="AX189">
        <f t="shared" si="7"/>
        <v>0</v>
      </c>
      <c r="AY189">
        <f t="shared" si="7"/>
        <v>0</v>
      </c>
      <c r="AZ189">
        <f t="shared" si="7"/>
        <v>0</v>
      </c>
      <c r="BA189">
        <f t="shared" si="7"/>
        <v>0</v>
      </c>
      <c r="BB189">
        <f t="shared" si="7"/>
        <v>0</v>
      </c>
      <c r="BC189">
        <f t="shared" si="7"/>
        <v>0</v>
      </c>
      <c r="BD189">
        <f t="shared" si="7"/>
        <v>0</v>
      </c>
      <c r="BE189">
        <f t="shared" si="7"/>
        <v>0</v>
      </c>
      <c r="BF189">
        <f t="shared" si="7"/>
        <v>0</v>
      </c>
      <c r="BG189">
        <f t="shared" si="7"/>
        <v>0</v>
      </c>
      <c r="BH189">
        <f t="shared" si="7"/>
        <v>0</v>
      </c>
      <c r="BI189">
        <f t="shared" si="7"/>
        <v>0</v>
      </c>
      <c r="BJ189">
        <f t="shared" si="7"/>
        <v>0</v>
      </c>
      <c r="BK189">
        <f t="shared" si="7"/>
        <v>0</v>
      </c>
      <c r="BL189">
        <f t="shared" si="7"/>
        <v>0</v>
      </c>
      <c r="BM189">
        <f t="shared" si="7"/>
        <v>0</v>
      </c>
      <c r="BN189">
        <f t="shared" si="7"/>
        <v>0</v>
      </c>
      <c r="BO189">
        <f t="shared" si="7"/>
        <v>0</v>
      </c>
      <c r="BP189">
        <f t="shared" si="7"/>
        <v>0</v>
      </c>
      <c r="BQ189">
        <f t="shared" si="7"/>
        <v>0</v>
      </c>
    </row>
    <row r="190" spans="43:69" x14ac:dyDescent="0.25">
      <c r="AQ190">
        <f t="shared" si="1"/>
        <v>0</v>
      </c>
      <c r="AR190">
        <f t="shared" si="6"/>
        <v>1.9499999999999993</v>
      </c>
      <c r="AS190">
        <f t="shared" si="6"/>
        <v>0</v>
      </c>
      <c r="AT190">
        <f t="shared" si="6"/>
        <v>0</v>
      </c>
      <c r="AU190">
        <f t="shared" si="6"/>
        <v>0</v>
      </c>
      <c r="AV190">
        <f t="shared" si="6"/>
        <v>0</v>
      </c>
      <c r="AW190">
        <f t="shared" si="6"/>
        <v>0</v>
      </c>
      <c r="AX190">
        <f t="shared" si="6"/>
        <v>0</v>
      </c>
      <c r="AY190">
        <f t="shared" si="6"/>
        <v>0</v>
      </c>
      <c r="AZ190">
        <f t="shared" si="6"/>
        <v>0</v>
      </c>
      <c r="BA190">
        <f t="shared" si="6"/>
        <v>0</v>
      </c>
      <c r="BB190" t="e">
        <f t="shared" si="6"/>
        <v>#VALUE!</v>
      </c>
      <c r="BC190">
        <f t="shared" si="6"/>
        <v>0</v>
      </c>
      <c r="BD190">
        <f t="shared" si="6"/>
        <v>0</v>
      </c>
      <c r="BE190">
        <f t="shared" si="6"/>
        <v>0</v>
      </c>
      <c r="BF190">
        <f t="shared" si="6"/>
        <v>0</v>
      </c>
      <c r="BG190">
        <f t="shared" si="6"/>
        <v>0</v>
      </c>
      <c r="BH190">
        <f t="shared" si="6"/>
        <v>0</v>
      </c>
      <c r="BI190">
        <f t="shared" si="6"/>
        <v>0</v>
      </c>
      <c r="BJ190">
        <f t="shared" si="6"/>
        <v>0</v>
      </c>
      <c r="BK190">
        <f t="shared" si="6"/>
        <v>0</v>
      </c>
      <c r="BL190">
        <f t="shared" si="6"/>
        <v>0</v>
      </c>
      <c r="BM190">
        <f t="shared" si="6"/>
        <v>0</v>
      </c>
      <c r="BN190">
        <f t="shared" si="6"/>
        <v>0</v>
      </c>
      <c r="BO190">
        <f t="shared" si="6"/>
        <v>0</v>
      </c>
      <c r="BP190">
        <f t="shared" si="6"/>
        <v>0</v>
      </c>
      <c r="BQ190">
        <f t="shared" si="6"/>
        <v>0</v>
      </c>
    </row>
    <row r="191" spans="43:69" x14ac:dyDescent="0.25">
      <c r="AQ191">
        <f>AQ128-AQ60</f>
        <v>0</v>
      </c>
      <c r="AR191">
        <f t="shared" ref="AR191:BQ191" si="8">AR128-AR60</f>
        <v>2</v>
      </c>
      <c r="AS191">
        <f t="shared" si="8"/>
        <v>0</v>
      </c>
      <c r="AT191">
        <f t="shared" si="8"/>
        <v>0</v>
      </c>
      <c r="AU191">
        <f t="shared" si="8"/>
        <v>0</v>
      </c>
      <c r="AV191">
        <f t="shared" si="8"/>
        <v>0</v>
      </c>
      <c r="AW191">
        <f t="shared" si="8"/>
        <v>0</v>
      </c>
      <c r="AX191">
        <f t="shared" si="8"/>
        <v>0</v>
      </c>
      <c r="AY191">
        <f t="shared" si="8"/>
        <v>0</v>
      </c>
      <c r="AZ191">
        <f t="shared" si="8"/>
        <v>0</v>
      </c>
      <c r="BA191">
        <f t="shared" si="8"/>
        <v>0</v>
      </c>
      <c r="BB191" t="e">
        <f t="shared" si="8"/>
        <v>#VALUE!</v>
      </c>
      <c r="BC191">
        <f t="shared" si="8"/>
        <v>0</v>
      </c>
      <c r="BD191">
        <f t="shared" si="8"/>
        <v>0</v>
      </c>
      <c r="BE191">
        <f t="shared" si="8"/>
        <v>0</v>
      </c>
      <c r="BF191">
        <f t="shared" si="8"/>
        <v>0</v>
      </c>
      <c r="BG191">
        <f t="shared" si="8"/>
        <v>0</v>
      </c>
      <c r="BH191">
        <f t="shared" si="8"/>
        <v>0</v>
      </c>
      <c r="BI191">
        <f t="shared" si="8"/>
        <v>0</v>
      </c>
      <c r="BJ191">
        <f t="shared" si="8"/>
        <v>0</v>
      </c>
      <c r="BK191">
        <f t="shared" si="8"/>
        <v>0</v>
      </c>
      <c r="BL191">
        <f t="shared" si="8"/>
        <v>0</v>
      </c>
      <c r="BM191">
        <f t="shared" si="8"/>
        <v>0</v>
      </c>
      <c r="BN191">
        <f t="shared" si="8"/>
        <v>0</v>
      </c>
      <c r="BO191">
        <f t="shared" si="8"/>
        <v>0</v>
      </c>
      <c r="BP191">
        <f t="shared" si="8"/>
        <v>0</v>
      </c>
      <c r="BQ191">
        <f t="shared" si="8"/>
        <v>0</v>
      </c>
    </row>
    <row r="192" spans="43:69" x14ac:dyDescent="0.25">
      <c r="AQ192">
        <f t="shared" si="1"/>
        <v>0</v>
      </c>
      <c r="AR192">
        <f t="shared" si="6"/>
        <v>2.0499999999999989</v>
      </c>
      <c r="AS192">
        <f t="shared" si="6"/>
        <v>0</v>
      </c>
      <c r="AT192">
        <f t="shared" si="6"/>
        <v>0</v>
      </c>
      <c r="AU192">
        <f t="shared" si="6"/>
        <v>0</v>
      </c>
      <c r="AV192">
        <f t="shared" si="6"/>
        <v>0</v>
      </c>
      <c r="AW192">
        <f t="shared" si="6"/>
        <v>0</v>
      </c>
      <c r="AX192">
        <f t="shared" si="6"/>
        <v>0</v>
      </c>
      <c r="AY192">
        <f t="shared" si="6"/>
        <v>0</v>
      </c>
      <c r="AZ192">
        <f t="shared" si="6"/>
        <v>0</v>
      </c>
      <c r="BA192">
        <f t="shared" si="6"/>
        <v>0</v>
      </c>
      <c r="BB192" t="e">
        <f t="shared" si="6"/>
        <v>#VALUE!</v>
      </c>
      <c r="BC192">
        <f t="shared" si="6"/>
        <v>0</v>
      </c>
      <c r="BD192">
        <f t="shared" si="6"/>
        <v>0</v>
      </c>
      <c r="BE192">
        <f t="shared" si="6"/>
        <v>0</v>
      </c>
      <c r="BF192">
        <f t="shared" si="6"/>
        <v>0</v>
      </c>
      <c r="BG192">
        <f t="shared" si="6"/>
        <v>0</v>
      </c>
      <c r="BH192">
        <f t="shared" si="6"/>
        <v>0</v>
      </c>
      <c r="BI192">
        <f t="shared" si="6"/>
        <v>0</v>
      </c>
      <c r="BJ192">
        <f t="shared" si="6"/>
        <v>0</v>
      </c>
      <c r="BK192">
        <f t="shared" si="6"/>
        <v>0</v>
      </c>
      <c r="BL192">
        <f t="shared" si="6"/>
        <v>0</v>
      </c>
      <c r="BM192">
        <f t="shared" si="6"/>
        <v>0</v>
      </c>
      <c r="BN192">
        <f t="shared" si="6"/>
        <v>0</v>
      </c>
      <c r="BO192">
        <f t="shared" si="6"/>
        <v>0</v>
      </c>
      <c r="BP192">
        <f t="shared" si="6"/>
        <v>0</v>
      </c>
      <c r="BQ192">
        <f t="shared" si="6"/>
        <v>0</v>
      </c>
    </row>
    <row r="193" spans="43:69" x14ac:dyDescent="0.25">
      <c r="AQ193">
        <f>AQ130-AQ62</f>
        <v>0</v>
      </c>
      <c r="AR193">
        <f t="shared" ref="AR193:BQ193" si="9">AR130-AR62</f>
        <v>2.1000000000000014</v>
      </c>
      <c r="AS193">
        <f t="shared" si="9"/>
        <v>0</v>
      </c>
      <c r="AT193">
        <f t="shared" si="9"/>
        <v>0</v>
      </c>
      <c r="AU193">
        <f t="shared" si="9"/>
        <v>0</v>
      </c>
      <c r="AV193">
        <f t="shared" si="9"/>
        <v>0</v>
      </c>
      <c r="AW193">
        <f t="shared" si="9"/>
        <v>0</v>
      </c>
      <c r="AX193">
        <f t="shared" si="9"/>
        <v>0</v>
      </c>
      <c r="AY193">
        <f t="shared" si="9"/>
        <v>0</v>
      </c>
      <c r="AZ193">
        <f t="shared" si="9"/>
        <v>0</v>
      </c>
      <c r="BA193">
        <f t="shared" si="9"/>
        <v>0</v>
      </c>
      <c r="BB193" t="e">
        <f t="shared" si="9"/>
        <v>#VALUE!</v>
      </c>
      <c r="BC193">
        <f t="shared" si="9"/>
        <v>0</v>
      </c>
      <c r="BD193">
        <f t="shared" si="9"/>
        <v>0</v>
      </c>
      <c r="BE193">
        <f t="shared" si="9"/>
        <v>0</v>
      </c>
      <c r="BF193">
        <f t="shared" si="9"/>
        <v>0</v>
      </c>
      <c r="BG193">
        <f t="shared" si="9"/>
        <v>0</v>
      </c>
      <c r="BH193">
        <f t="shared" si="9"/>
        <v>0</v>
      </c>
      <c r="BI193">
        <f t="shared" si="9"/>
        <v>0</v>
      </c>
      <c r="BJ193">
        <f t="shared" si="9"/>
        <v>0</v>
      </c>
      <c r="BK193">
        <f t="shared" si="9"/>
        <v>0</v>
      </c>
      <c r="BL193">
        <f t="shared" si="9"/>
        <v>0</v>
      </c>
      <c r="BM193">
        <f t="shared" si="9"/>
        <v>0</v>
      </c>
      <c r="BN193">
        <f t="shared" si="9"/>
        <v>0</v>
      </c>
      <c r="BO193">
        <f t="shared" si="9"/>
        <v>0</v>
      </c>
      <c r="BP193">
        <f t="shared" si="9"/>
        <v>0</v>
      </c>
      <c r="BQ193">
        <f t="shared" si="9"/>
        <v>0</v>
      </c>
    </row>
    <row r="194" spans="43:69" x14ac:dyDescent="0.25">
      <c r="AQ194">
        <f t="shared" si="1"/>
        <v>0</v>
      </c>
      <c r="AR194">
        <f t="shared" si="6"/>
        <v>2.1499999999999986</v>
      </c>
      <c r="AS194">
        <f t="shared" si="6"/>
        <v>0</v>
      </c>
      <c r="AT194">
        <f t="shared" si="6"/>
        <v>0</v>
      </c>
      <c r="AU194">
        <f t="shared" si="6"/>
        <v>0</v>
      </c>
      <c r="AV194">
        <f t="shared" si="6"/>
        <v>0</v>
      </c>
      <c r="AW194">
        <f t="shared" si="6"/>
        <v>0</v>
      </c>
      <c r="AX194">
        <f t="shared" si="6"/>
        <v>0</v>
      </c>
      <c r="AY194">
        <f t="shared" si="6"/>
        <v>0</v>
      </c>
      <c r="AZ194">
        <f t="shared" si="6"/>
        <v>0</v>
      </c>
      <c r="BA194">
        <f t="shared" si="6"/>
        <v>0</v>
      </c>
      <c r="BB194" t="e">
        <f t="shared" si="6"/>
        <v>#VALUE!</v>
      </c>
      <c r="BC194">
        <f t="shared" si="6"/>
        <v>0</v>
      </c>
      <c r="BD194">
        <f t="shared" si="6"/>
        <v>0</v>
      </c>
      <c r="BE194">
        <f t="shared" si="6"/>
        <v>0</v>
      </c>
      <c r="BF194">
        <f t="shared" si="6"/>
        <v>0</v>
      </c>
      <c r="BG194">
        <f t="shared" si="6"/>
        <v>0</v>
      </c>
      <c r="BH194">
        <f t="shared" si="6"/>
        <v>0</v>
      </c>
      <c r="BI194">
        <f t="shared" si="6"/>
        <v>0</v>
      </c>
      <c r="BJ194">
        <f t="shared" si="6"/>
        <v>0</v>
      </c>
      <c r="BK194">
        <f t="shared" si="6"/>
        <v>0</v>
      </c>
      <c r="BL194">
        <f t="shared" si="6"/>
        <v>0</v>
      </c>
      <c r="BM194">
        <f t="shared" si="6"/>
        <v>0</v>
      </c>
      <c r="BN194">
        <f t="shared" si="6"/>
        <v>0</v>
      </c>
      <c r="BO194">
        <f t="shared" si="6"/>
        <v>0</v>
      </c>
      <c r="BP194">
        <f t="shared" si="6"/>
        <v>0</v>
      </c>
      <c r="BQ194">
        <f t="shared" si="6"/>
        <v>0</v>
      </c>
    </row>
    <row r="195" spans="43:69" x14ac:dyDescent="0.25">
      <c r="AQ195">
        <f t="shared" si="1"/>
        <v>0</v>
      </c>
      <c r="AR195">
        <f t="shared" si="6"/>
        <v>2.5</v>
      </c>
      <c r="AS195">
        <f t="shared" si="6"/>
        <v>0</v>
      </c>
      <c r="AT195">
        <f t="shared" si="6"/>
        <v>0</v>
      </c>
      <c r="AU195">
        <f t="shared" si="6"/>
        <v>0</v>
      </c>
      <c r="AV195">
        <f t="shared" si="6"/>
        <v>0</v>
      </c>
      <c r="AW195">
        <f t="shared" si="6"/>
        <v>0</v>
      </c>
      <c r="AX195">
        <f t="shared" si="6"/>
        <v>0</v>
      </c>
      <c r="AY195">
        <f t="shared" si="6"/>
        <v>0</v>
      </c>
      <c r="AZ195">
        <f t="shared" si="6"/>
        <v>0</v>
      </c>
      <c r="BA195">
        <f t="shared" si="6"/>
        <v>0</v>
      </c>
      <c r="BB195" t="e">
        <f t="shared" si="6"/>
        <v>#VALUE!</v>
      </c>
      <c r="BC195">
        <f t="shared" si="6"/>
        <v>0</v>
      </c>
      <c r="BD195">
        <f t="shared" si="6"/>
        <v>0</v>
      </c>
      <c r="BE195">
        <f t="shared" si="6"/>
        <v>0</v>
      </c>
      <c r="BF195">
        <f t="shared" si="6"/>
        <v>0</v>
      </c>
      <c r="BG195">
        <f t="shared" si="6"/>
        <v>0</v>
      </c>
      <c r="BH195">
        <f t="shared" si="6"/>
        <v>0</v>
      </c>
      <c r="BI195">
        <f t="shared" si="6"/>
        <v>0</v>
      </c>
      <c r="BJ195">
        <f t="shared" si="6"/>
        <v>0</v>
      </c>
      <c r="BK195">
        <f t="shared" si="6"/>
        <v>0</v>
      </c>
      <c r="BL195">
        <f t="shared" si="6"/>
        <v>0</v>
      </c>
      <c r="BM195">
        <f t="shared" si="6"/>
        <v>0</v>
      </c>
      <c r="BN195">
        <f t="shared" si="6"/>
        <v>0</v>
      </c>
      <c r="BO195">
        <f t="shared" si="6"/>
        <v>0</v>
      </c>
      <c r="BP195">
        <f t="shared" si="6"/>
        <v>0</v>
      </c>
      <c r="BQ195">
        <f t="shared" si="6"/>
        <v>0</v>
      </c>
    </row>
    <row r="196" spans="43:69" x14ac:dyDescent="0.25">
      <c r="AQ196">
        <f t="shared" si="1"/>
        <v>0</v>
      </c>
      <c r="AR196">
        <f t="shared" si="6"/>
        <v>2.1499999999999986</v>
      </c>
      <c r="AS196">
        <f t="shared" si="6"/>
        <v>0</v>
      </c>
      <c r="AT196">
        <f t="shared" si="6"/>
        <v>0</v>
      </c>
      <c r="AU196">
        <f t="shared" si="6"/>
        <v>0</v>
      </c>
      <c r="AV196">
        <f t="shared" si="6"/>
        <v>0</v>
      </c>
      <c r="AW196">
        <f t="shared" si="6"/>
        <v>0</v>
      </c>
      <c r="AX196">
        <f t="shared" si="6"/>
        <v>0</v>
      </c>
      <c r="AY196">
        <f t="shared" si="6"/>
        <v>0</v>
      </c>
      <c r="AZ196">
        <f t="shared" si="6"/>
        <v>0</v>
      </c>
      <c r="BA196">
        <f t="shared" si="6"/>
        <v>0</v>
      </c>
      <c r="BB196" t="e">
        <f t="shared" si="6"/>
        <v>#VALUE!</v>
      </c>
      <c r="BC196">
        <f t="shared" si="6"/>
        <v>0</v>
      </c>
      <c r="BD196">
        <f t="shared" si="6"/>
        <v>0</v>
      </c>
      <c r="BE196">
        <f t="shared" si="6"/>
        <v>0</v>
      </c>
      <c r="BF196">
        <f t="shared" si="6"/>
        <v>0</v>
      </c>
      <c r="BG196">
        <f t="shared" si="6"/>
        <v>0</v>
      </c>
      <c r="BH196">
        <f t="shared" si="6"/>
        <v>0</v>
      </c>
      <c r="BI196">
        <f t="shared" si="6"/>
        <v>0</v>
      </c>
      <c r="BJ196">
        <f t="shared" si="6"/>
        <v>0</v>
      </c>
      <c r="BK196">
        <f t="shared" si="6"/>
        <v>0</v>
      </c>
      <c r="BL196">
        <f t="shared" si="6"/>
        <v>0</v>
      </c>
      <c r="BM196">
        <f t="shared" si="6"/>
        <v>0</v>
      </c>
      <c r="BN196">
        <f t="shared" si="6"/>
        <v>0</v>
      </c>
      <c r="BO196">
        <f t="shared" si="6"/>
        <v>0</v>
      </c>
      <c r="BP196">
        <f t="shared" si="6"/>
        <v>0</v>
      </c>
      <c r="BQ196">
        <f t="shared" si="6"/>
        <v>0</v>
      </c>
    </row>
  </sheetData>
  <mergeCells count="43">
    <mergeCell ref="AD1:AI2"/>
    <mergeCell ref="AB3:AC3"/>
    <mergeCell ref="P3:Q3"/>
    <mergeCell ref="V3:W3"/>
    <mergeCell ref="X1:AC2"/>
    <mergeCell ref="X3:Y3"/>
    <mergeCell ref="R3:S3"/>
    <mergeCell ref="R1:W2"/>
    <mergeCell ref="T3:U3"/>
    <mergeCell ref="A1:A3"/>
    <mergeCell ref="B3:C3"/>
    <mergeCell ref="D3:E3"/>
    <mergeCell ref="N3:O3"/>
    <mergeCell ref="B1:E2"/>
    <mergeCell ref="F3:G3"/>
    <mergeCell ref="H3:I3"/>
    <mergeCell ref="F1:K2"/>
    <mergeCell ref="J3:K3"/>
    <mergeCell ref="L1:Q1"/>
    <mergeCell ref="L2:Q2"/>
    <mergeCell ref="L3:M3"/>
    <mergeCell ref="AZ3:BB3"/>
    <mergeCell ref="BC3:BD4"/>
    <mergeCell ref="BE3:BG4"/>
    <mergeCell ref="Z3:AA3"/>
    <mergeCell ref="AD3:AE3"/>
    <mergeCell ref="AF3:AG3"/>
    <mergeCell ref="BH3:BJ4"/>
    <mergeCell ref="AT4:AV4"/>
    <mergeCell ref="AZ4:BA4"/>
    <mergeCell ref="AH3:AI3"/>
    <mergeCell ref="BH71:BJ72"/>
    <mergeCell ref="AT72:AV72"/>
    <mergeCell ref="AZ72:BA72"/>
    <mergeCell ref="AP71:AP73"/>
    <mergeCell ref="AQ71:AS71"/>
    <mergeCell ref="AT71:AY71"/>
    <mergeCell ref="AZ71:BB71"/>
    <mergeCell ref="BC71:BD72"/>
    <mergeCell ref="BE71:BG72"/>
    <mergeCell ref="AP3:AP5"/>
    <mergeCell ref="AQ3:AS3"/>
    <mergeCell ref="AT3:AY3"/>
  </mergeCells>
  <phoneticPr fontId="0" type="noConversion"/>
  <pageMargins left="0.7" right="0.7" top="0.75" bottom="0.75" header="0.3" footer="0.3"/>
  <pageSetup paperSize="9" scale="1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view="pageBreakPreview" zoomScale="85" zoomScaleNormal="100" zoomScaleSheetLayoutView="85" workbookViewId="0">
      <selection activeCell="C14" sqref="C14"/>
    </sheetView>
  </sheetViews>
  <sheetFormatPr defaultColWidth="9.140625" defaultRowHeight="18.75" x14ac:dyDescent="0.25"/>
  <cols>
    <col min="1" max="1" width="19.7109375" style="157" customWidth="1"/>
    <col min="2" max="2" width="24.140625" style="157" customWidth="1"/>
    <col min="3" max="3" width="61.5703125" style="157" customWidth="1"/>
    <col min="4" max="4" width="69.28515625" style="157" customWidth="1"/>
    <col min="5" max="16384" width="9.140625" style="157"/>
  </cols>
  <sheetData>
    <row r="1" spans="1:4" ht="19.5" customHeight="1" thickBot="1" x14ac:dyDescent="0.3">
      <c r="A1" s="802" t="s">
        <v>33</v>
      </c>
      <c r="B1" s="803"/>
      <c r="C1" s="803"/>
      <c r="D1" s="804"/>
    </row>
    <row r="2" spans="1:4" ht="18.75" customHeight="1" x14ac:dyDescent="0.25">
      <c r="A2" s="805" t="s">
        <v>31</v>
      </c>
      <c r="B2" s="806"/>
      <c r="C2" s="806"/>
      <c r="D2" s="807"/>
    </row>
    <row r="3" spans="1:4" ht="31.5" thickBot="1" x14ac:dyDescent="0.3">
      <c r="A3" s="195" t="s">
        <v>20</v>
      </c>
      <c r="B3" s="195" t="s">
        <v>26</v>
      </c>
      <c r="C3" s="195" t="s">
        <v>29</v>
      </c>
      <c r="D3" s="196" t="s">
        <v>4</v>
      </c>
    </row>
    <row r="4" spans="1:4" ht="30.75" x14ac:dyDescent="0.25">
      <c r="A4" s="197">
        <v>1</v>
      </c>
      <c r="B4" s="197">
        <f>IFERROR('Личный расчет юноши'!P4,"")</f>
        <v>301</v>
      </c>
      <c r="C4" s="197" t="str">
        <f>IFERROR('Личный расчет юноши'!Q4,"")</f>
        <v>Бураков Никита</v>
      </c>
      <c r="D4" s="197" t="str">
        <f>IFERROR('Личный расчет юноши'!R4,"")</f>
        <v>Витебская область</v>
      </c>
    </row>
    <row r="5" spans="1:4" ht="30.75" x14ac:dyDescent="0.25">
      <c r="A5" s="198">
        <v>2</v>
      </c>
      <c r="B5" s="197">
        <f>IFERROR('Личный расчет юноши'!P5,"")</f>
        <v>293</v>
      </c>
      <c r="C5" s="197" t="str">
        <f>IFERROR('Личный расчет юноши'!Q5,"")</f>
        <v>Мартынов Никита</v>
      </c>
      <c r="D5" s="197" t="str">
        <f>IFERROR('Личный расчет юноши'!R5,"")</f>
        <v>Витебская область</v>
      </c>
    </row>
    <row r="6" spans="1:4" ht="31.5" thickBot="1" x14ac:dyDescent="0.3">
      <c r="A6" s="199">
        <v>3</v>
      </c>
      <c r="B6" s="197">
        <f>IFERROR('Личный расчет юноши'!P6,"")</f>
        <v>290</v>
      </c>
      <c r="C6" s="197" t="str">
        <f>IFERROR('Личный расчет юноши'!Q6,"")</f>
        <v>Самсонов Антон</v>
      </c>
      <c r="D6" s="197" t="str">
        <f>IFERROR('Личный расчет юноши'!R6,"")</f>
        <v>Витебская область</v>
      </c>
    </row>
    <row r="7" spans="1:4" ht="18.75" customHeight="1" x14ac:dyDescent="0.25">
      <c r="A7" s="805" t="s">
        <v>32</v>
      </c>
      <c r="B7" s="806"/>
      <c r="C7" s="806"/>
      <c r="D7" s="807"/>
    </row>
    <row r="8" spans="1:4" ht="31.5" thickBot="1" x14ac:dyDescent="0.3">
      <c r="A8" s="195" t="s">
        <v>20</v>
      </c>
      <c r="B8" s="195" t="s">
        <v>26</v>
      </c>
      <c r="C8" s="195" t="s">
        <v>29</v>
      </c>
      <c r="D8" s="196" t="s">
        <v>4</v>
      </c>
    </row>
    <row r="9" spans="1:4" ht="30.75" x14ac:dyDescent="0.25">
      <c r="A9" s="197">
        <v>1</v>
      </c>
      <c r="B9" s="197">
        <f>IFERROR('Личный расчет девушки'!P4,"")</f>
        <v>306</v>
      </c>
      <c r="C9" s="197" t="str">
        <f>IFERROR('Личный расчет девушки'!Q4,"")</f>
        <v>Кастровская Диана</v>
      </c>
      <c r="D9" s="197" t="str">
        <f>IFERROR('Личный расчет девушки'!R4,"")</f>
        <v>Гродненская область</v>
      </c>
    </row>
    <row r="10" spans="1:4" ht="30.75" x14ac:dyDescent="0.25">
      <c r="A10" s="198">
        <v>2</v>
      </c>
      <c r="B10" s="197">
        <f>IFERROR('Личный расчет девушки'!P5,"")</f>
        <v>299</v>
      </c>
      <c r="C10" s="197" t="str">
        <f>IFERROR('Личный расчет девушки'!Q5,"")</f>
        <v>Пушнина Алина</v>
      </c>
      <c r="D10" s="197" t="str">
        <f>IFERROR('Личный расчет девушки'!R5,"")</f>
        <v>Гомельская область</v>
      </c>
    </row>
    <row r="11" spans="1:4" ht="31.5" thickBot="1" x14ac:dyDescent="0.3">
      <c r="A11" s="200">
        <v>3</v>
      </c>
      <c r="B11" s="197">
        <f>IFERROR('Личный расчет девушки'!P6,"")</f>
        <v>298</v>
      </c>
      <c r="C11" s="197" t="str">
        <f>IFERROR('Личный расчет девушки'!Q6,"")</f>
        <v>Соломыкина Марьяна</v>
      </c>
      <c r="D11" s="197" t="str">
        <f>IFERROR('Личный расчет девушки'!R6,"")</f>
        <v>Гомельская область</v>
      </c>
    </row>
  </sheetData>
  <mergeCells count="3">
    <mergeCell ref="A1:D1"/>
    <mergeCell ref="A2:D2"/>
    <mergeCell ref="A7:D7"/>
  </mergeCells>
  <phoneticPr fontId="0" type="noConversion"/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view="pageBreakPreview" zoomScale="70" zoomScaleNormal="70" zoomScaleSheetLayoutView="70"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X17" sqref="X17"/>
    </sheetView>
  </sheetViews>
  <sheetFormatPr defaultRowHeight="15" x14ac:dyDescent="0.25"/>
  <cols>
    <col min="1" max="1" width="6" customWidth="1"/>
    <col min="2" max="3" width="27.28515625" customWidth="1"/>
    <col min="4" max="4" width="15.42578125" customWidth="1"/>
    <col min="21" max="21" width="10.85546875" customWidth="1"/>
    <col min="22" max="22" width="10.28515625" customWidth="1"/>
    <col min="23" max="23" width="11" customWidth="1"/>
  </cols>
  <sheetData>
    <row r="1" spans="1:24" ht="56.25" customHeight="1" x14ac:dyDescent="0.25">
      <c r="A1" s="808" t="s">
        <v>0</v>
      </c>
      <c r="B1" s="816" t="s">
        <v>4</v>
      </c>
      <c r="C1" s="810" t="s">
        <v>29</v>
      </c>
      <c r="D1" s="820" t="s">
        <v>23</v>
      </c>
      <c r="E1" s="814" t="s">
        <v>1</v>
      </c>
      <c r="F1" s="812" t="s">
        <v>2</v>
      </c>
      <c r="G1" s="814" t="s">
        <v>3</v>
      </c>
      <c r="H1" s="749" t="s">
        <v>5</v>
      </c>
      <c r="I1" s="737"/>
      <c r="J1" s="740" t="s">
        <v>6</v>
      </c>
      <c r="K1" s="738"/>
      <c r="L1" s="740" t="s">
        <v>7</v>
      </c>
      <c r="M1" s="741"/>
      <c r="N1" s="744" t="s">
        <v>8</v>
      </c>
      <c r="O1" s="741"/>
      <c r="P1" s="744" t="s">
        <v>9</v>
      </c>
      <c r="Q1" s="738"/>
      <c r="R1" s="740" t="s">
        <v>10</v>
      </c>
      <c r="S1" s="741"/>
      <c r="T1" s="744" t="s">
        <v>11</v>
      </c>
      <c r="U1" s="738"/>
      <c r="V1" s="818" t="s">
        <v>12</v>
      </c>
      <c r="W1" s="819"/>
    </row>
    <row r="2" spans="1:24" ht="38.25" thickBot="1" x14ac:dyDescent="0.3">
      <c r="A2" s="809"/>
      <c r="B2" s="817"/>
      <c r="C2" s="811"/>
      <c r="D2" s="821"/>
      <c r="E2" s="815"/>
      <c r="F2" s="813"/>
      <c r="G2" s="815"/>
      <c r="H2" s="132" t="s">
        <v>15</v>
      </c>
      <c r="I2" s="133" t="s">
        <v>26</v>
      </c>
      <c r="J2" s="134" t="s">
        <v>15</v>
      </c>
      <c r="K2" s="133" t="s">
        <v>26</v>
      </c>
      <c r="L2" s="134" t="s">
        <v>15</v>
      </c>
      <c r="M2" s="133" t="s">
        <v>26</v>
      </c>
      <c r="N2" s="135" t="s">
        <v>15</v>
      </c>
      <c r="O2" s="133" t="s">
        <v>26</v>
      </c>
      <c r="P2" s="135" t="s">
        <v>15</v>
      </c>
      <c r="Q2" s="133" t="s">
        <v>26</v>
      </c>
      <c r="R2" s="134" t="s">
        <v>15</v>
      </c>
      <c r="S2" s="133" t="s">
        <v>26</v>
      </c>
      <c r="T2" s="135" t="s">
        <v>15</v>
      </c>
      <c r="U2" s="133" t="s">
        <v>26</v>
      </c>
      <c r="V2" s="134" t="s">
        <v>19</v>
      </c>
      <c r="W2" s="165" t="s">
        <v>20</v>
      </c>
    </row>
    <row r="3" spans="1:24" ht="19.5" thickBot="1" x14ac:dyDescent="0.3">
      <c r="A3" s="26">
        <f>IF(ISBLANK('Сводный отчет'!A4),"",'Сводный отчет'!A4)</f>
        <v>1</v>
      </c>
      <c r="B3" s="29" t="str">
        <f>IF(ISBLANK('Сводный отчет'!B4),"",'Сводный отчет'!B4)</f>
        <v>Брестская область</v>
      </c>
      <c r="C3" s="32" t="str">
        <f>IF(ISBLANK('Сводный отчет'!C4),"",'Сводный отчет'!C4)</f>
        <v>Повзун Александр</v>
      </c>
      <c r="D3" s="74">
        <f>IF(ISBLANK('Сводный отчет'!D4),"",'Сводный отчет'!D4)</f>
        <v>38106</v>
      </c>
      <c r="E3" s="40">
        <f>IF(ISBLANK('Сводный отчет'!E4),"",'Сводный отчет'!E4)</f>
        <v>19</v>
      </c>
      <c r="F3" s="38" t="e">
        <f>IF(ISBLANK('Сводный отчет'!#REF!),"",'Сводный отчет'!#REF!)</f>
        <v>#REF!</v>
      </c>
      <c r="G3" s="40" t="str">
        <f>IF(ISBLANK('Сводный отчет'!F4),"",'Сводный отчет'!F4)</f>
        <v>М</v>
      </c>
      <c r="H3" s="19">
        <f>IF(ISBLANK('Сводный отчет'!G4),"",'Сводный отчет'!G4)</f>
        <v>4.3</v>
      </c>
      <c r="I3" s="23">
        <f>IF(ISBLANK('Сводный отчет'!H4),"",'Сводный отчет'!H4)</f>
        <v>49</v>
      </c>
      <c r="J3" s="35">
        <f>IF(ISBLANK('Сводный отчет'!I4),"",'Сводный отчет'!I4)</f>
        <v>13.31</v>
      </c>
      <c r="K3" s="43">
        <f>IF(ISBLANK('Сводный отчет'!J4),"",'Сводный отчет'!J4)</f>
        <v>20</v>
      </c>
      <c r="L3" s="19" t="str">
        <f>IF(ISBLANK('Сводный отчет'!K4),"",'Сводный отчет'!K4)</f>
        <v/>
      </c>
      <c r="M3" s="23" t="str">
        <f>IF(ISBLANK('Сводный отчет'!L4),"",'Сводный отчет'!L4)</f>
        <v/>
      </c>
      <c r="N3" s="35" t="str">
        <f>IF(ISBLANK('Сводный отчет'!M4),"",'Сводный отчет'!M4)</f>
        <v>0,34,9</v>
      </c>
      <c r="O3" s="43">
        <f>IF(ISBLANK('Сводный отчет'!N4),"",'Сводный отчет'!N4)</f>
        <v>42</v>
      </c>
      <c r="P3" s="19">
        <f>IF(ISBLANK('Сводный отчет'!O4),"",'Сводный отчет'!O4)</f>
        <v>31</v>
      </c>
      <c r="Q3" s="23">
        <f>IF(ISBLANK('Сводный отчет'!P4),"",'Сводный отчет'!P4)</f>
        <v>31</v>
      </c>
      <c r="R3" s="35">
        <f>IF(ISBLANK('Сводный отчет'!Q4),"",'Сводный отчет'!Q4)</f>
        <v>262</v>
      </c>
      <c r="S3" s="43">
        <f>IF(ISBLANK('Сводный отчет'!R4),"",'Сводный отчет'!R4)</f>
        <v>42</v>
      </c>
      <c r="T3" s="19">
        <f>IF(ISBLANK('Сводный отчет'!S4),"",'Сводный отчет'!S4)</f>
        <v>28</v>
      </c>
      <c r="U3" s="23">
        <f>IF(ISBLANK('Сводный отчет'!T4),"",'Сводный отчет'!T4)</f>
        <v>45</v>
      </c>
      <c r="V3" s="40">
        <f>IF(ISBLANK('Сводный отчет'!U4),"",'Сводный отчет'!U4)</f>
        <v>229</v>
      </c>
      <c r="W3" s="39">
        <f>IFERROR('Личный расчет юноши'!E2,"")</f>
        <v>29</v>
      </c>
      <c r="X3">
        <f>IFERROR(_xlfn.RANK.EQ(V3,$V$3:$V$44,0),"")</f>
        <v>26</v>
      </c>
    </row>
    <row r="4" spans="1:24" ht="19.5" thickBot="1" x14ac:dyDescent="0.3">
      <c r="A4" s="27">
        <f>IF(ISBLANK('Сводный отчет'!A5),"",'Сводный отчет'!A5)</f>
        <v>2</v>
      </c>
      <c r="B4" s="30" t="str">
        <f>IF(ISBLANK('Сводный отчет'!B5),"",'Сводный отчет'!B5)</f>
        <v>Брестская область</v>
      </c>
      <c r="C4" s="33" t="str">
        <f>IF(ISBLANK('Сводный отчет'!C5),"",'Сводный отчет'!C5)</f>
        <v>Богатыревич Максим</v>
      </c>
      <c r="D4" s="75">
        <f>IF(ISBLANK('Сводный отчет'!D5),"",'Сводный отчет'!D5)</f>
        <v>39112</v>
      </c>
      <c r="E4" s="41">
        <f>IF(ISBLANK('Сводный отчет'!E5),"",'Сводный отчет'!E5)</f>
        <v>16</v>
      </c>
      <c r="F4" s="39" t="e">
        <f>IF(ISBLANK('Сводный отчет'!#REF!),"",'Сводный отчет'!#REF!)</f>
        <v>#REF!</v>
      </c>
      <c r="G4" s="41" t="str">
        <f>IF(ISBLANK('Сводный отчет'!F5),"",'Сводный отчет'!F5)</f>
        <v>М</v>
      </c>
      <c r="H4" s="21">
        <f>IF(ISBLANK('Сводный отчет'!G5),"",'Сводный отчет'!G5)</f>
        <v>4.3</v>
      </c>
      <c r="I4" s="24">
        <f>IF(ISBLANK('Сводный отчет'!H5),"",'Сводный отчет'!H5)</f>
        <v>50</v>
      </c>
      <c r="J4" s="36">
        <f>IF(ISBLANK('Сводный отчет'!I5),"",'Сводный отчет'!I5)</f>
        <v>8.42</v>
      </c>
      <c r="K4" s="44">
        <f>IF(ISBLANK('Сводный отчет'!J5),"",'Сводный отчет'!J5)</f>
        <v>21</v>
      </c>
      <c r="L4" s="21" t="str">
        <f>IF(ISBLANK('Сводный отчет'!K5),"",'Сводный отчет'!K5)</f>
        <v/>
      </c>
      <c r="M4" s="24" t="str">
        <f>IF(ISBLANK('Сводный отчет'!L5),"",'Сводный отчет'!L5)</f>
        <v/>
      </c>
      <c r="N4" s="36" t="str">
        <f>IF(ISBLANK('Сводный отчет'!M5),"",'Сводный отчет'!M5)</f>
        <v>0,33,8</v>
      </c>
      <c r="O4" s="44">
        <f>IF(ISBLANK('Сводный отчет'!N5),"",'Сводный отчет'!N5)</f>
        <v>44</v>
      </c>
      <c r="P4" s="21">
        <f>IF(ISBLANK('Сводный отчет'!O5),"",'Сводный отчет'!O5)</f>
        <v>39</v>
      </c>
      <c r="Q4" s="24">
        <f>IF(ISBLANK('Сводный отчет'!P5),"",'Сводный отчет'!P5)</f>
        <v>39</v>
      </c>
      <c r="R4" s="36">
        <f>IF(ISBLANK('Сводный отчет'!Q5),"",'Сводный отчет'!Q5)</f>
        <v>266</v>
      </c>
      <c r="S4" s="44">
        <f>IF(ISBLANK('Сводный отчет'!R5),"",'Сводный отчет'!R5)</f>
        <v>48</v>
      </c>
      <c r="T4" s="21">
        <f>IF(ISBLANK('Сводный отчет'!S5),"",'Сводный отчет'!S5)</f>
        <v>20</v>
      </c>
      <c r="U4" s="24">
        <f>IF(ISBLANK('Сводный отчет'!T5),"",'Сводный отчет'!T5)</f>
        <v>30</v>
      </c>
      <c r="V4" s="40">
        <f>IF(ISBLANK('Сводный отчет'!U5),"",'Сводный отчет'!U5)</f>
        <v>232</v>
      </c>
      <c r="W4" s="39">
        <f>IFERROR('Личный расчет юноши'!E3,"")</f>
        <v>26</v>
      </c>
      <c r="X4">
        <f t="shared" ref="X4:X49" si="0">IFERROR(_xlfn.RANK.EQ(V4,$V$3:$V$44,0),"")</f>
        <v>24</v>
      </c>
    </row>
    <row r="5" spans="1:24" ht="19.5" thickBot="1" x14ac:dyDescent="0.3">
      <c r="A5" s="27">
        <f>IF(ISBLANK('Сводный отчет'!A6),"",'Сводный отчет'!A6)</f>
        <v>3</v>
      </c>
      <c r="B5" s="30" t="str">
        <f>IF(ISBLANK('Сводный отчет'!B6),"",'Сводный отчет'!B6)</f>
        <v>Брестская область</v>
      </c>
      <c r="C5" s="33" t="str">
        <f>IF(ISBLANK('Сводный отчет'!C6),"",'Сводный отчет'!C6)</f>
        <v>Снежко Андрей</v>
      </c>
      <c r="D5" s="75">
        <f>IF(ISBLANK('Сводный отчет'!D6),"",'Сводный отчет'!D6)</f>
        <v>39062</v>
      </c>
      <c r="E5" s="41">
        <f>IF(ISBLANK('Сводный отчет'!E6),"",'Сводный отчет'!E6)</f>
        <v>16</v>
      </c>
      <c r="F5" s="39" t="e">
        <f>IF(ISBLANK('Сводный отчет'!#REF!),"",'Сводный отчет'!#REF!)</f>
        <v>#REF!</v>
      </c>
      <c r="G5" s="41" t="str">
        <f>IF(ISBLANK('Сводный отчет'!F6),"",'Сводный отчет'!F6)</f>
        <v>М</v>
      </c>
      <c r="H5" s="21">
        <f>IF(ISBLANK('Сводный отчет'!G6),"",'Сводный отчет'!G6)</f>
        <v>4.4000000000000004</v>
      </c>
      <c r="I5" s="24">
        <f>IF(ISBLANK('Сводный отчет'!H6),"",'Сводный отчет'!H6)</f>
        <v>46</v>
      </c>
      <c r="J5" s="36">
        <f>IF(ISBLANK('Сводный отчет'!I6),"",'Сводный отчет'!I6)</f>
        <v>7.46</v>
      </c>
      <c r="K5" s="44">
        <f>IF(ISBLANK('Сводный отчет'!J6),"",'Сводный отчет'!J6)</f>
        <v>37</v>
      </c>
      <c r="L5" s="21" t="str">
        <f>IF(ISBLANK('Сводный отчет'!K6),"",'Сводный отчет'!K6)</f>
        <v/>
      </c>
      <c r="M5" s="24" t="str">
        <f>IF(ISBLANK('Сводный отчет'!L6),"",'Сводный отчет'!L6)</f>
        <v/>
      </c>
      <c r="N5" s="36" t="str">
        <f>IF(ISBLANK('Сводный отчет'!M6),"",'Сводный отчет'!M6)</f>
        <v>0,33,6</v>
      </c>
      <c r="O5" s="44">
        <f>IF(ISBLANK('Сводный отчет'!N6),"",'Сводный отчет'!N6)</f>
        <v>45</v>
      </c>
      <c r="P5" s="21">
        <f>IF(ISBLANK('Сводный отчет'!O6),"",'Сводный отчет'!O6)</f>
        <v>38</v>
      </c>
      <c r="Q5" s="24">
        <f>IF(ISBLANK('Сводный отчет'!P6),"",'Сводный отчет'!P6)</f>
        <v>38</v>
      </c>
      <c r="R5" s="36">
        <f>IF(ISBLANK('Сводный отчет'!Q6),"",'Сводный отчет'!Q6)</f>
        <v>261</v>
      </c>
      <c r="S5" s="44">
        <f>IF(ISBLANK('Сводный отчет'!R6),"",'Сводный отчет'!R6)</f>
        <v>43</v>
      </c>
      <c r="T5" s="21">
        <f>IF(ISBLANK('Сводный отчет'!S6),"",'Сводный отчет'!S6)</f>
        <v>21</v>
      </c>
      <c r="U5" s="24">
        <f>IF(ISBLANK('Сводный отчет'!T6),"",'Сводный отчет'!T6)</f>
        <v>32</v>
      </c>
      <c r="V5" s="40">
        <f>IF(ISBLANK('Сводный отчет'!U6),"",'Сводный отчет'!U6)</f>
        <v>241</v>
      </c>
      <c r="W5" s="39">
        <f>IFERROR('Личный расчет юноши'!E4,"")</f>
        <v>16</v>
      </c>
      <c r="X5">
        <f t="shared" si="0"/>
        <v>15</v>
      </c>
    </row>
    <row r="6" spans="1:24" ht="19.5" thickBot="1" x14ac:dyDescent="0.3">
      <c r="A6" s="27">
        <f>IF(ISBLANK('Сводный отчет'!A7),"",'Сводный отчет'!A7)</f>
        <v>4</v>
      </c>
      <c r="B6" s="30" t="str">
        <f>IF(ISBLANK('Сводный отчет'!B7),"",'Сводный отчет'!B7)</f>
        <v>Брестская область</v>
      </c>
      <c r="C6" s="33" t="str">
        <f>IF(ISBLANK('Сводный отчет'!C7),"",'Сводный отчет'!C7)</f>
        <v>Салей Ростислав</v>
      </c>
      <c r="D6" s="75">
        <f>IF(ISBLANK('Сводный отчет'!D7),"",'Сводный отчет'!D7)</f>
        <v>38968</v>
      </c>
      <c r="E6" s="41">
        <f>IF(ISBLANK('Сводный отчет'!E7),"",'Сводный отчет'!E7)</f>
        <v>16</v>
      </c>
      <c r="F6" s="39" t="e">
        <f>IF(ISBLANK('Сводный отчет'!#REF!),"",'Сводный отчет'!#REF!)</f>
        <v>#REF!</v>
      </c>
      <c r="G6" s="41" t="str">
        <f>IF(ISBLANK('Сводный отчет'!F7),"",'Сводный отчет'!F7)</f>
        <v>М</v>
      </c>
      <c r="H6" s="21">
        <f>IF(ISBLANK('Сводный отчет'!G7),"",'Сводный отчет'!G7)</f>
        <v>4.0999999999999996</v>
      </c>
      <c r="I6" s="24">
        <f>IF(ISBLANK('Сводный отчет'!H7),"",'Сводный отчет'!H7)</f>
        <v>57</v>
      </c>
      <c r="J6" s="36">
        <f>IF(ISBLANK('Сводный отчет'!I7),"",'Сводный отчет'!I7)</f>
        <v>8.26</v>
      </c>
      <c r="K6" s="44">
        <f>IF(ISBLANK('Сводный отчет'!J7),"",'Сводный отчет'!J7)</f>
        <v>24</v>
      </c>
      <c r="L6" s="21" t="str">
        <f>IF(ISBLANK('Сводный отчет'!K7),"",'Сводный отчет'!K7)</f>
        <v/>
      </c>
      <c r="M6" s="24" t="str">
        <f>IF(ISBLANK('Сводный отчет'!L7),"",'Сводный отчет'!L7)</f>
        <v/>
      </c>
      <c r="N6" s="36" t="str">
        <f>IF(ISBLANK('Сводный отчет'!M7),"",'Сводный отчет'!M7)</f>
        <v>0,32,9</v>
      </c>
      <c r="O6" s="44">
        <f>IF(ISBLANK('Сводный отчет'!N7),"",'Сводный отчет'!N7)</f>
        <v>46</v>
      </c>
      <c r="P6" s="21">
        <f>IF(ISBLANK('Сводный отчет'!O7),"",'Сводный отчет'!O7)</f>
        <v>9</v>
      </c>
      <c r="Q6" s="24">
        <f>IF(ISBLANK('Сводный отчет'!P7),"",'Сводный отчет'!P7)</f>
        <v>9</v>
      </c>
      <c r="R6" s="36">
        <f>IF(ISBLANK('Сводный отчет'!Q7),"",'Сводный отчет'!Q7)</f>
        <v>261</v>
      </c>
      <c r="S6" s="44">
        <f>IF(ISBLANK('Сводный отчет'!R7),"",'Сводный отчет'!R7)</f>
        <v>43</v>
      </c>
      <c r="T6" s="21">
        <f>IF(ISBLANK('Сводный отчет'!S7),"",'Сводный отчет'!S7)</f>
        <v>20</v>
      </c>
      <c r="U6" s="24">
        <f>IF(ISBLANK('Сводный отчет'!T7),"",'Сводный отчет'!T7)</f>
        <v>30</v>
      </c>
      <c r="V6" s="40">
        <f>IF(ISBLANK('Сводный отчет'!U7),"",'Сводный отчет'!U7)</f>
        <v>209</v>
      </c>
      <c r="W6" s="39">
        <f>IFERROR('Личный расчет юноши'!E5,"")</f>
        <v>37</v>
      </c>
      <c r="X6">
        <f t="shared" si="0"/>
        <v>33</v>
      </c>
    </row>
    <row r="7" spans="1:24" ht="16.5" customHeight="1" thickBot="1" x14ac:dyDescent="0.3">
      <c r="A7" s="27">
        <f>IF(ISBLANK('Сводный отчет'!A8),"",'Сводный отчет'!A8)</f>
        <v>5</v>
      </c>
      <c r="B7" s="30" t="str">
        <f>IF(ISBLANK('Сводный отчет'!B8),"",'Сводный отчет'!B8)</f>
        <v>Брестская область</v>
      </c>
      <c r="C7" s="33" t="str">
        <f>IF(ISBLANK('Сводный отчет'!C8),"",'Сводный отчет'!C8)</f>
        <v>Максимович Роман</v>
      </c>
      <c r="D7" s="75">
        <f>IF(ISBLANK('Сводный отчет'!D8),"",'Сводный отчет'!D8)</f>
        <v>38886</v>
      </c>
      <c r="E7" s="41">
        <f>IF(ISBLANK('Сводный отчет'!E8),"",'Сводный отчет'!E8)</f>
        <v>16</v>
      </c>
      <c r="F7" s="39" t="e">
        <f>IF(ISBLANK('Сводный отчет'!#REF!),"",'Сводный отчет'!#REF!)</f>
        <v>#REF!</v>
      </c>
      <c r="G7" s="41" t="str">
        <f>IF(ISBLANK('Сводный отчет'!F8),"",'Сводный отчет'!F8)</f>
        <v>М</v>
      </c>
      <c r="H7" s="21">
        <f>IF(ISBLANK('Сводный отчет'!G8),"",'Сводный отчет'!G8)</f>
        <v>4.4000000000000004</v>
      </c>
      <c r="I7" s="24">
        <f>IF(ISBLANK('Сводный отчет'!H8),"",'Сводный отчет'!H8)</f>
        <v>46</v>
      </c>
      <c r="J7" s="36">
        <f>IF(ISBLANK('Сводный отчет'!I8),"",'Сводный отчет'!I8)</f>
        <v>8.08</v>
      </c>
      <c r="K7" s="44">
        <f>IF(ISBLANK('Сводный отчет'!J8),"",'Сводный отчет'!J8)</f>
        <v>28</v>
      </c>
      <c r="L7" s="21" t="str">
        <f>IF(ISBLANK('Сводный отчет'!K8),"",'Сводный отчет'!K8)</f>
        <v/>
      </c>
      <c r="M7" s="24" t="str">
        <f>IF(ISBLANK('Сводный отчет'!L8),"",'Сводный отчет'!L8)</f>
        <v/>
      </c>
      <c r="N7" s="36" t="str">
        <f>IF(ISBLANK('Сводный отчет'!M8),"",'Сводный отчет'!M8)</f>
        <v>0,35,5</v>
      </c>
      <c r="O7" s="44">
        <f>IF(ISBLANK('Сводный отчет'!N8),"",'Сводный отчет'!N8)</f>
        <v>42</v>
      </c>
      <c r="P7" s="21">
        <f>IF(ISBLANK('Сводный отчет'!O8),"",'Сводный отчет'!O8)</f>
        <v>28</v>
      </c>
      <c r="Q7" s="24">
        <f>IF(ISBLANK('Сводный отчет'!P8),"",'Сводный отчет'!P8)</f>
        <v>28</v>
      </c>
      <c r="R7" s="36">
        <f>IF(ISBLANK('Сводный отчет'!Q8),"",'Сводный отчет'!Q8)</f>
        <v>279</v>
      </c>
      <c r="S7" s="44">
        <f>IF(ISBLANK('Сводный отчет'!R8),"",'Сводный отчет'!R8)</f>
        <v>60</v>
      </c>
      <c r="T7" s="21">
        <f>IF(ISBLANK('Сводный отчет'!S8),"",'Сводный отчет'!S8)</f>
        <v>20</v>
      </c>
      <c r="U7" s="24">
        <f>IF(ISBLANK('Сводный отчет'!T8),"",'Сводный отчет'!T8)</f>
        <v>30</v>
      </c>
      <c r="V7" s="40">
        <f>IF(ISBLANK('Сводный отчет'!U8),"",'Сводный отчет'!U8)</f>
        <v>234</v>
      </c>
      <c r="W7" s="39">
        <f>IFERROR('Личный расчет юноши'!E6,"")</f>
        <v>21</v>
      </c>
      <c r="X7">
        <f t="shared" si="0"/>
        <v>19</v>
      </c>
    </row>
    <row r="8" spans="1:24" ht="19.5" thickBot="1" x14ac:dyDescent="0.3">
      <c r="A8" s="55">
        <f>IF(ISBLANK('Сводный отчет'!A9),"",'Сводный отчет'!A9)</f>
        <v>6</v>
      </c>
      <c r="B8" s="56" t="str">
        <f>IF(ISBLANK('Сводный отчет'!B9),"",'Сводный отчет'!B9)</f>
        <v>Брестская область</v>
      </c>
      <c r="C8" s="57" t="str">
        <f>IF(ISBLANK('Сводный отчет'!C9),"",'Сводный отчет'!C9)</f>
        <v>Романюк Евгений</v>
      </c>
      <c r="D8" s="76">
        <f>IF(ISBLANK('Сводный отчет'!D9),"",'Сводный отчет'!D9)</f>
        <v>38875</v>
      </c>
      <c r="E8" s="59">
        <f>IF(ISBLANK('Сводный отчет'!E9),"",'Сводный отчет'!E9)</f>
        <v>16</v>
      </c>
      <c r="F8" s="58" t="e">
        <f>IF(ISBLANK('Сводный отчет'!#REF!),"",'Сводный отчет'!#REF!)</f>
        <v>#REF!</v>
      </c>
      <c r="G8" s="59" t="str">
        <f>IF(ISBLANK('Сводный отчет'!F9),"",'Сводный отчет'!F9)</f>
        <v>М</v>
      </c>
      <c r="H8" s="60">
        <f>IF(ISBLANK('Сводный отчет'!G9),"",'Сводный отчет'!G9)</f>
        <v>4.5</v>
      </c>
      <c r="I8" s="61">
        <f>IF(ISBLANK('Сводный отчет'!H9),"",'Сводный отчет'!H9)</f>
        <v>42</v>
      </c>
      <c r="J8" s="62">
        <f>IF(ISBLANK('Сводный отчет'!I9),"",'Сводный отчет'!I9)</f>
        <v>8.57</v>
      </c>
      <c r="K8" s="63">
        <f>IF(ISBLANK('Сводный отчет'!J9),"",'Сводный отчет'!J9)</f>
        <v>18</v>
      </c>
      <c r="L8" s="60" t="str">
        <f>IF(ISBLANK('Сводный отчет'!K9),"",'Сводный отчет'!K9)</f>
        <v/>
      </c>
      <c r="M8" s="61" t="str">
        <f>IF(ISBLANK('Сводный отчет'!L9),"",'Сводный отчет'!L9)</f>
        <v/>
      </c>
      <c r="N8" s="62" t="str">
        <f>IF(ISBLANK('Сводный отчет'!M9),"",'Сводный отчет'!M9)</f>
        <v>0,35,3</v>
      </c>
      <c r="O8" s="63">
        <f>IF(ISBLANK('Сводный отчет'!N9),"",'Сводный отчет'!N9)</f>
        <v>42</v>
      </c>
      <c r="P8" s="60">
        <f>IF(ISBLANK('Сводный отчет'!O9),"",'Сводный отчет'!O9)</f>
        <v>22</v>
      </c>
      <c r="Q8" s="61">
        <f>IF(ISBLANK('Сводный отчет'!P9),"",'Сводный отчет'!P9)</f>
        <v>22</v>
      </c>
      <c r="R8" s="62">
        <f>IF(ISBLANK('Сводный отчет'!Q9),"",'Сводный отчет'!Q9)</f>
        <v>265</v>
      </c>
      <c r="S8" s="63">
        <f>IF(ISBLANK('Сводный отчет'!R9),"",'Сводный отчет'!R9)</f>
        <v>47</v>
      </c>
      <c r="T8" s="60">
        <f>IF(ISBLANK('Сводный отчет'!S9),"",'Сводный отчет'!S9)</f>
        <v>17</v>
      </c>
      <c r="U8" s="61">
        <f>IF(ISBLANK('Сводный отчет'!T9),"",'Сводный отчет'!T9)</f>
        <v>24</v>
      </c>
      <c r="V8" s="40">
        <f>IF(ISBLANK('Сводный отчет'!U9),"",'Сводный отчет'!U9)</f>
        <v>195</v>
      </c>
      <c r="W8" s="39">
        <f>IFERROR('Личный расчет юноши'!E7,"")</f>
        <v>39</v>
      </c>
      <c r="X8">
        <f t="shared" si="0"/>
        <v>35</v>
      </c>
    </row>
    <row r="9" spans="1:24" ht="19.5" thickBot="1" x14ac:dyDescent="0.3">
      <c r="A9" s="55">
        <f>IF(ISBLANK('Сводный отчет'!A10),"",'Сводный отчет'!A10)</f>
        <v>7</v>
      </c>
      <c r="B9" s="55" t="str">
        <f>IF(ISBLANK('Сводный отчет'!B10),"",'Сводный отчет'!B10)</f>
        <v>Брестская область</v>
      </c>
      <c r="C9" s="475" t="str">
        <f>IF(ISBLANK('Сводный отчет'!C10),"",'Сводный отчет'!C10)</f>
        <v/>
      </c>
      <c r="D9" s="55" t="str">
        <f>IF(ISBLANK('Сводный отчет'!D10),"",'Сводный отчет'!D10)</f>
        <v/>
      </c>
      <c r="E9" s="55" t="str">
        <f>IF(ISBLANK('Сводный отчет'!E10),"",'Сводный отчет'!E10)</f>
        <v/>
      </c>
      <c r="F9" s="55" t="e">
        <f>IF(ISBLANK('Сводный отчет'!#REF!),"",'Сводный отчет'!#REF!)</f>
        <v>#REF!</v>
      </c>
      <c r="G9" s="55" t="str">
        <f>IF(ISBLANK('Сводный отчет'!F10),"",'Сводный отчет'!F10)</f>
        <v>М</v>
      </c>
      <c r="H9" s="55" t="str">
        <f>IF(ISBLANK('Сводный отчет'!G10),"",'Сводный отчет'!G10)</f>
        <v/>
      </c>
      <c r="I9" s="55" t="str">
        <f>IF(ISBLANK('Сводный отчет'!H10),"",'Сводный отчет'!H10)</f>
        <v/>
      </c>
      <c r="J9" s="55" t="str">
        <f>IF(ISBLANK('Сводный отчет'!I10),"",'Сводный отчет'!I10)</f>
        <v/>
      </c>
      <c r="K9" s="55" t="str">
        <f>IF(ISBLANK('Сводный отчет'!J10),"",'Сводный отчет'!J10)</f>
        <v/>
      </c>
      <c r="L9" s="55" t="str">
        <f>IF(ISBLANK('Сводный отчет'!K10),"",'Сводный отчет'!K10)</f>
        <v/>
      </c>
      <c r="M9" s="55" t="str">
        <f>IF(ISBLANK('Сводный отчет'!L10),"",'Сводный отчет'!L10)</f>
        <v/>
      </c>
      <c r="N9" s="55" t="str">
        <f>IF(ISBLANK('Сводный отчет'!M10),"",'Сводный отчет'!M10)</f>
        <v/>
      </c>
      <c r="O9" s="55" t="str">
        <f>IF(ISBLANK('Сводный отчет'!N10),"",'Сводный отчет'!N10)</f>
        <v/>
      </c>
      <c r="P9" s="55" t="str">
        <f>IF(ISBLANK('Сводный отчет'!O10),"",'Сводный отчет'!O10)</f>
        <v/>
      </c>
      <c r="Q9" s="55" t="str">
        <f>IF(ISBLANK('Сводный отчет'!P10),"",'Сводный отчет'!P10)</f>
        <v/>
      </c>
      <c r="R9" s="55" t="str">
        <f>IF(ISBLANK('Сводный отчет'!Q10),"",'Сводный отчет'!Q10)</f>
        <v/>
      </c>
      <c r="S9" s="55" t="str">
        <f>IF(ISBLANK('Сводный отчет'!R10),"",'Сводный отчет'!R10)</f>
        <v/>
      </c>
      <c r="T9" s="55" t="str">
        <f>IF(ISBLANK('Сводный отчет'!S10),"",'Сводный отчет'!S10)</f>
        <v/>
      </c>
      <c r="U9" s="55" t="str">
        <f>IF(ISBLANK('Сводный отчет'!T10),"",'Сводный отчет'!T10)</f>
        <v/>
      </c>
      <c r="V9" s="55">
        <f>IF(ISBLANK('Сводный отчет'!U10),"",'Сводный отчет'!U10)</f>
        <v>0</v>
      </c>
      <c r="W9" s="39">
        <f>IFERROR('Личный расчет юноши'!E8,"")</f>
        <v>31</v>
      </c>
      <c r="X9">
        <f t="shared" si="0"/>
        <v>37</v>
      </c>
    </row>
    <row r="10" spans="1:24" ht="18.75" x14ac:dyDescent="0.25">
      <c r="A10" s="46">
        <f>IF(ISBLANK('Сводный отчет'!A18),"",'Сводный отчет'!A18)</f>
        <v>15</v>
      </c>
      <c r="B10" s="47" t="str">
        <f>IF(ISBLANK('Сводный отчет'!B18),"",'Сводный отчет'!B18)</f>
        <v>Витебская область</v>
      </c>
      <c r="C10" s="34" t="str">
        <f>IF(ISBLANK('Сводный отчет'!C18),"",'Сводный отчет'!C18)</f>
        <v>Тырсов Артур</v>
      </c>
      <c r="D10" s="77">
        <f>IF(ISBLANK('Сводный отчет'!D18),"",'Сводный отчет'!D18)</f>
        <v>38752</v>
      </c>
      <c r="E10" s="50">
        <f>IF(ISBLANK('Сводный отчет'!E18),"",'Сводный отчет'!E18)</f>
        <v>17</v>
      </c>
      <c r="F10" s="49" t="e">
        <f>IF(ISBLANK('Сводный отчет'!#REF!),"",'Сводный отчет'!#REF!)</f>
        <v>#REF!</v>
      </c>
      <c r="G10" s="50" t="str">
        <f>IF(ISBLANK('Сводный отчет'!F18),"",'Сводный отчет'!F18)</f>
        <v>М</v>
      </c>
      <c r="H10" s="51">
        <f>IF(ISBLANK('Сводный отчет'!G18),"",'Сводный отчет'!G18)</f>
        <v>4.5</v>
      </c>
      <c r="I10" s="52">
        <f>IF(ISBLANK('Сводный отчет'!H18),"",'Сводный отчет'!H18)</f>
        <v>42</v>
      </c>
      <c r="J10" s="53">
        <f>IF(ISBLANK('Сводный отчет'!I18),"",'Сводный отчет'!I18)</f>
        <v>11.29</v>
      </c>
      <c r="K10" s="54">
        <f>IF(ISBLANK('Сводный отчет'!J18),"",'Сводный отчет'!J18)</f>
        <v>36</v>
      </c>
      <c r="L10" s="51" t="str">
        <f>IF(ISBLANK('Сводный отчет'!K18),"",'Сводный отчет'!K18)</f>
        <v/>
      </c>
      <c r="M10" s="52" t="str">
        <f>IF(ISBLANK('Сводный отчет'!L18),"",'Сводный отчет'!L18)</f>
        <v/>
      </c>
      <c r="N10" s="53" t="str">
        <f>IF(ISBLANK('Сводный отчет'!M18),"",'Сводный отчет'!M18)</f>
        <v>0,38,9</v>
      </c>
      <c r="O10" s="54">
        <f>IF(ISBLANK('Сводный отчет'!N18),"",'Сводный отчет'!N18)</f>
        <v>37</v>
      </c>
      <c r="P10" s="51">
        <f>IF(ISBLANK('Сводный отчет'!O18),"",'Сводный отчет'!O18)</f>
        <v>22</v>
      </c>
      <c r="Q10" s="52">
        <f>IF(ISBLANK('Сводный отчет'!P18),"",'Сводный отчет'!P18)</f>
        <v>22</v>
      </c>
      <c r="R10" s="53">
        <f>IF(ISBLANK('Сводный отчет'!Q18),"",'Сводный отчет'!Q18)</f>
        <v>272</v>
      </c>
      <c r="S10" s="54">
        <f>IF(ISBLANK('Сводный отчет'!R18),"",'Сводный отчет'!R18)</f>
        <v>52</v>
      </c>
      <c r="T10" s="51">
        <f>IF(ISBLANK('Сводный отчет'!S18),"",'Сводный отчет'!S18)</f>
        <v>24</v>
      </c>
      <c r="U10" s="52">
        <f>IF(ISBLANK('Сводный отчет'!T18),"",'Сводный отчет'!T18)</f>
        <v>37</v>
      </c>
      <c r="V10" s="50">
        <f>IF(ISBLANK('Сводный отчет'!U18),"",'Сводный отчет'!U18)</f>
        <v>226</v>
      </c>
      <c r="W10" s="39">
        <f>IFERROR('Личный расчет юноши'!E8,"")</f>
        <v>31</v>
      </c>
      <c r="X10">
        <f t="shared" si="0"/>
        <v>28</v>
      </c>
    </row>
    <row r="11" spans="1:24" ht="18.75" x14ac:dyDescent="0.25">
      <c r="A11" s="28">
        <f>IF(ISBLANK('Сводный отчет'!A19),"",'Сводный отчет'!A19)</f>
        <v>16</v>
      </c>
      <c r="B11" s="31" t="str">
        <f>IF(ISBLANK('Сводный отчет'!B19),"",'Сводный отчет'!B19)</f>
        <v>Витебская область</v>
      </c>
      <c r="C11" s="34" t="str">
        <f>IF(ISBLANK('Сводный отчет'!C19),"",'Сводный отчет'!C19)</f>
        <v>Пушняков Роман</v>
      </c>
      <c r="D11" s="78">
        <f>IF(ISBLANK('Сводный отчет'!D19),"",'Сводный отчет'!D19)</f>
        <v>39019</v>
      </c>
      <c r="E11" s="42">
        <f>IF(ISBLANK('Сводный отчет'!E19),"",'Сводный отчет'!E19)</f>
        <v>16</v>
      </c>
      <c r="F11" s="22" t="e">
        <f>IF(ISBLANK('Сводный отчет'!#REF!),"",'Сводный отчет'!#REF!)</f>
        <v>#REF!</v>
      </c>
      <c r="G11" s="42" t="str">
        <f>IF(ISBLANK('Сводный отчет'!F19),"",'Сводный отчет'!F19)</f>
        <v>М</v>
      </c>
      <c r="H11" s="20">
        <f>IF(ISBLANK('Сводный отчет'!G19),"",'Сводный отчет'!G19)</f>
        <v>3.9</v>
      </c>
      <c r="I11" s="25">
        <f>IF(ISBLANK('Сводный отчет'!H19),"",'Сводный отчет'!H19)</f>
        <v>60</v>
      </c>
      <c r="J11" s="37">
        <f>IF(ISBLANK('Сводный отчет'!I19),"",'Сводный отчет'!I19)</f>
        <v>7.34</v>
      </c>
      <c r="K11" s="45">
        <f>IF(ISBLANK('Сводный отчет'!J19),"",'Сводный отчет'!J19)</f>
        <v>43</v>
      </c>
      <c r="L11" s="20" t="str">
        <f>IF(ISBLANK('Сводный отчет'!K19),"",'Сводный отчет'!K19)</f>
        <v/>
      </c>
      <c r="M11" s="25" t="str">
        <f>IF(ISBLANK('Сводный отчет'!L19),"",'Сводный отчет'!L19)</f>
        <v/>
      </c>
      <c r="N11" s="37" t="str">
        <f>IF(ISBLANK('Сводный отчет'!M19),"",'Сводный отчет'!M19)</f>
        <v>0,31,4</v>
      </c>
      <c r="O11" s="45">
        <f>IF(ISBLANK('Сводный отчет'!N19),"",'Сводный отчет'!N19)</f>
        <v>48</v>
      </c>
      <c r="P11" s="20">
        <f>IF(ISBLANK('Сводный отчет'!O19),"",'Сводный отчет'!O19)</f>
        <v>22</v>
      </c>
      <c r="Q11" s="25">
        <f>IF(ISBLANK('Сводный отчет'!P19),"",'Сводный отчет'!P19)</f>
        <v>22</v>
      </c>
      <c r="R11" s="37">
        <f>IF(ISBLANK('Сводный отчет'!Q19),"",'Сводный отчет'!Q19)</f>
        <v>300</v>
      </c>
      <c r="S11" s="45">
        <f>IF(ISBLANK('Сводный отчет'!R19),"",'Сводный отчет'!R19)</f>
        <v>60</v>
      </c>
      <c r="T11" s="20">
        <f>IF(ISBLANK('Сводный отчет'!S19),"",'Сводный отчет'!S19)</f>
        <v>25</v>
      </c>
      <c r="U11" s="25">
        <f>IF(ISBLANK('Сводный отчет'!T19),"",'Сводный отчет'!T19)</f>
        <v>40</v>
      </c>
      <c r="V11" s="50">
        <f>IF(ISBLANK('Сводный отчет'!U19),"",'Сводный отчет'!U19)</f>
        <v>273</v>
      </c>
      <c r="W11" s="39">
        <f>IFERROR('Личный расчет юноши'!E9,"")</f>
        <v>6</v>
      </c>
      <c r="X11">
        <f t="shared" si="0"/>
        <v>5</v>
      </c>
    </row>
    <row r="12" spans="1:24" ht="18.75" x14ac:dyDescent="0.25">
      <c r="A12" s="28">
        <f>IF(ISBLANK('Сводный отчет'!A20),"",'Сводный отчет'!A20)</f>
        <v>17</v>
      </c>
      <c r="B12" s="31" t="str">
        <f>IF(ISBLANK('Сводный отчет'!B20),"",'Сводный отчет'!B20)</f>
        <v>Витебская область</v>
      </c>
      <c r="C12" s="34" t="str">
        <f>IF(ISBLANK('Сводный отчет'!C20),"",'Сводный отчет'!C20)</f>
        <v>Бураков Никита</v>
      </c>
      <c r="D12" s="78">
        <f>IF(ISBLANK('Сводный отчет'!D20),"",'Сводный отчет'!D20)</f>
        <v>38860</v>
      </c>
      <c r="E12" s="42">
        <f>IF(ISBLANK('Сводный отчет'!E20),"",'Сводный отчет'!E20)</f>
        <v>16</v>
      </c>
      <c r="F12" s="22" t="e">
        <f>IF(ISBLANK('Сводный отчет'!#REF!),"",'Сводный отчет'!#REF!)</f>
        <v>#REF!</v>
      </c>
      <c r="G12" s="42" t="str">
        <f>IF(ISBLANK('Сводный отчет'!F20),"",'Сводный отчет'!F20)</f>
        <v>М</v>
      </c>
      <c r="H12" s="20">
        <f>IF(ISBLANK('Сводный отчет'!G20),"",'Сводный отчет'!G20)</f>
        <v>4.2</v>
      </c>
      <c r="I12" s="25">
        <f>IF(ISBLANK('Сводный отчет'!H20),"",'Сводный отчет'!H20)</f>
        <v>54</v>
      </c>
      <c r="J12" s="37">
        <f>IF(ISBLANK('Сводный отчет'!I20),"",'Сводный отчет'!I20)</f>
        <v>7.31</v>
      </c>
      <c r="K12" s="45">
        <f>IF(ISBLANK('Сводный отчет'!J20),"",'Сводный отчет'!J20)</f>
        <v>44</v>
      </c>
      <c r="L12" s="20" t="str">
        <f>IF(ISBLANK('Сводный отчет'!K20),"",'Сводный отчет'!K20)</f>
        <v/>
      </c>
      <c r="M12" s="25" t="str">
        <f>IF(ISBLANK('Сводный отчет'!L20),"",'Сводный отчет'!L20)</f>
        <v/>
      </c>
      <c r="N12" s="37" t="str">
        <f>IF(ISBLANK('Сводный отчет'!M20),"",'Сводный отчет'!M20)</f>
        <v>0,31,1</v>
      </c>
      <c r="O12" s="45">
        <f>IF(ISBLANK('Сводный отчет'!N20),"",'Сводный отчет'!N20)</f>
        <v>49</v>
      </c>
      <c r="P12" s="20">
        <f>IF(ISBLANK('Сводный отчет'!O20),"",'Сводный отчет'!O20)</f>
        <v>40</v>
      </c>
      <c r="Q12" s="25">
        <f>IF(ISBLANK('Сводный отчет'!P20),"",'Сводный отчет'!P20)</f>
        <v>40</v>
      </c>
      <c r="R12" s="37">
        <f>IF(ISBLANK('Сводный отчет'!Q20),"",'Сводный отчет'!Q20)</f>
        <v>280</v>
      </c>
      <c r="S12" s="45">
        <f>IF(ISBLANK('Сводный отчет'!R20),"",'Сводный отчет'!R20)</f>
        <v>60</v>
      </c>
      <c r="T12" s="20">
        <f>IF(ISBLANK('Сводный отчет'!S20),"",'Сводный отчет'!S20)</f>
        <v>32</v>
      </c>
      <c r="U12" s="25">
        <f>IF(ISBLANK('Сводный отчет'!T20),"",'Сводный отчет'!T20)</f>
        <v>54</v>
      </c>
      <c r="V12" s="50">
        <f>IF(ISBLANK('Сводный отчет'!U20),"",'Сводный отчет'!U20)</f>
        <v>301</v>
      </c>
      <c r="W12" s="39">
        <f>IFERROR('Личный расчет юноши'!E10,"")</f>
        <v>1</v>
      </c>
      <c r="X12">
        <f t="shared" si="0"/>
        <v>1</v>
      </c>
    </row>
    <row r="13" spans="1:24" ht="18.75" x14ac:dyDescent="0.25">
      <c r="A13" s="28">
        <f>IF(ISBLANK('Сводный отчет'!A21),"",'Сводный отчет'!A21)</f>
        <v>18</v>
      </c>
      <c r="B13" s="31" t="str">
        <f>IF(ISBLANK('Сводный отчет'!B21),"",'Сводный отчет'!B21)</f>
        <v>Витебская область</v>
      </c>
      <c r="C13" s="34" t="str">
        <f>IF(ISBLANK('Сводный отчет'!C21),"",'Сводный отчет'!C21)</f>
        <v>Мартынов Никита</v>
      </c>
      <c r="D13" s="78">
        <f>IF(ISBLANK('Сводный отчет'!D21),"",'Сводный отчет'!D21)</f>
        <v>38349</v>
      </c>
      <c r="E13" s="42">
        <f>IF(ISBLANK('Сводный отчет'!E21),"",'Сводный отчет'!E21)</f>
        <v>18</v>
      </c>
      <c r="F13" s="22" t="e">
        <f>IF(ISBLANK('Сводный отчет'!#REF!),"",'Сводный отчет'!#REF!)</f>
        <v>#REF!</v>
      </c>
      <c r="G13" s="42" t="str">
        <f>IF(ISBLANK('Сводный отчет'!F21),"",'Сводный отчет'!F21)</f>
        <v>М</v>
      </c>
      <c r="H13" s="20">
        <f>IF(ISBLANK('Сводный отчет'!G21),"",'Сводный отчет'!G21)</f>
        <v>4.0999999999999996</v>
      </c>
      <c r="I13" s="25">
        <f>IF(ISBLANK('Сводный отчет'!H21),"",'Сводный отчет'!H21)</f>
        <v>56</v>
      </c>
      <c r="J13" s="37">
        <f>IF(ISBLANK('Сводный отчет'!I21),"",'Сводный отчет'!I21)</f>
        <v>10.19</v>
      </c>
      <c r="K13" s="45">
        <f>IF(ISBLANK('Сводный отчет'!J21),"",'Сводный отчет'!J21)</f>
        <v>60</v>
      </c>
      <c r="L13" s="20" t="str">
        <f>IF(ISBLANK('Сводный отчет'!K21),"",'Сводный отчет'!K21)</f>
        <v/>
      </c>
      <c r="M13" s="25" t="str">
        <f>IF(ISBLANK('Сводный отчет'!L21),"",'Сводный отчет'!L21)</f>
        <v/>
      </c>
      <c r="N13" s="37" t="str">
        <f>IF(ISBLANK('Сводный отчет'!M21),"",'Сводный отчет'!M21)</f>
        <v>0,32,7</v>
      </c>
      <c r="O13" s="45">
        <f>IF(ISBLANK('Сводный отчет'!N21),"",'Сводный отчет'!N21)</f>
        <v>45</v>
      </c>
      <c r="P13" s="20">
        <f>IF(ISBLANK('Сводный отчет'!O21),"",'Сводный отчет'!O21)</f>
        <v>29</v>
      </c>
      <c r="Q13" s="25">
        <f>IF(ISBLANK('Сводный отчет'!P21),"",'Сводный отчет'!P21)</f>
        <v>29</v>
      </c>
      <c r="R13" s="37">
        <f>IF(ISBLANK('Сводный отчет'!Q21),"",'Сводный отчет'!Q21)</f>
        <v>280</v>
      </c>
      <c r="S13" s="45">
        <f>IF(ISBLANK('Сводный отчет'!R21),"",'Сводный отчет'!R21)</f>
        <v>60</v>
      </c>
      <c r="T13" s="20">
        <f>IF(ISBLANK('Сводный отчет'!S21),"",'Сводный отчет'!S21)</f>
        <v>27</v>
      </c>
      <c r="U13" s="25">
        <f>IF(ISBLANK('Сводный отчет'!T21),"",'Сводный отчет'!T21)</f>
        <v>43</v>
      </c>
      <c r="V13" s="50">
        <f>IF(ISBLANK('Сводный отчет'!U21),"",'Сводный отчет'!U21)</f>
        <v>293</v>
      </c>
      <c r="W13" s="39">
        <f>IFERROR('Личный расчет юноши'!E11,"")</f>
        <v>2</v>
      </c>
      <c r="X13">
        <f t="shared" si="0"/>
        <v>2</v>
      </c>
    </row>
    <row r="14" spans="1:24" ht="18.75" x14ac:dyDescent="0.25">
      <c r="A14" s="28">
        <f>IF(ISBLANK('Сводный отчет'!A22),"",'Сводный отчет'!A22)</f>
        <v>19</v>
      </c>
      <c r="B14" s="31" t="str">
        <f>IF(ISBLANK('Сводный отчет'!B22),"",'Сводный отчет'!B22)</f>
        <v>Витебская область</v>
      </c>
      <c r="C14" s="34" t="str">
        <f>IF(ISBLANK('Сводный отчет'!C22),"",'Сводный отчет'!C22)</f>
        <v>Самсонов Антон</v>
      </c>
      <c r="D14" s="78">
        <f>IF(ISBLANK('Сводный отчет'!D22),"",'Сводный отчет'!D22)</f>
        <v>37211</v>
      </c>
      <c r="E14" s="42">
        <f>IF(ISBLANK('Сводный отчет'!E22),"",'Сводный отчет'!E22)</f>
        <v>21</v>
      </c>
      <c r="F14" s="22" t="e">
        <f>IF(ISBLANK('Сводный отчет'!#REF!),"",'Сводный отчет'!#REF!)</f>
        <v>#REF!</v>
      </c>
      <c r="G14" s="42" t="str">
        <f>IF(ISBLANK('Сводный отчет'!F22),"",'Сводный отчет'!F22)</f>
        <v>М</v>
      </c>
      <c r="H14" s="20">
        <f>IF(ISBLANK('Сводный отчет'!G22),"",'Сводный отчет'!G22)</f>
        <v>4.3</v>
      </c>
      <c r="I14" s="25">
        <f>IF(ISBLANK('Сводный отчет'!H22),"",'Сводный отчет'!H22)</f>
        <v>49</v>
      </c>
      <c r="J14" s="37">
        <f>IF(ISBLANK('Сводный отчет'!I22),"",'Сводный отчет'!I22)</f>
        <v>9.14</v>
      </c>
      <c r="K14" s="45">
        <f>IF(ISBLANK('Сводный отчет'!J22),"",'Сводный отчет'!J22)</f>
        <v>60</v>
      </c>
      <c r="L14" s="20" t="str">
        <f>IF(ISBLANK('Сводный отчет'!K22),"",'Сводный отчет'!K22)</f>
        <v/>
      </c>
      <c r="M14" s="25" t="str">
        <f>IF(ISBLANK('Сводный отчет'!L22),"",'Сводный отчет'!L22)</f>
        <v/>
      </c>
      <c r="N14" s="37" t="str">
        <f>IF(ISBLANK('Сводный отчет'!M22),"",'Сводный отчет'!M22)</f>
        <v>0,37,3</v>
      </c>
      <c r="O14" s="45">
        <f>IF(ISBLANK('Сводный отчет'!N22),"",'Сводный отчет'!N22)</f>
        <v>38</v>
      </c>
      <c r="P14" s="20">
        <f>IF(ISBLANK('Сводный отчет'!O22),"",'Сводный отчет'!O22)</f>
        <v>42</v>
      </c>
      <c r="Q14" s="25">
        <f>IF(ISBLANK('Сводный отчет'!P22),"",'Сводный отчет'!P22)</f>
        <v>44</v>
      </c>
      <c r="R14" s="37">
        <f>IF(ISBLANK('Сводный отчет'!Q22),"",'Сводный отчет'!Q22)</f>
        <v>278</v>
      </c>
      <c r="S14" s="45">
        <f>IF(ISBLANK('Сводный отчет'!R22),"",'Сводный отчет'!R22)</f>
        <v>58</v>
      </c>
      <c r="T14" s="20">
        <f>IF(ISBLANK('Сводный отчет'!S22),"",'Сводный отчет'!S22)</f>
        <v>26</v>
      </c>
      <c r="U14" s="25">
        <f>IF(ISBLANK('Сводный отчет'!T22),"",'Сводный отчет'!T22)</f>
        <v>41</v>
      </c>
      <c r="V14" s="50">
        <f>IF(ISBLANK('Сводный отчет'!U22),"",'Сводный отчет'!U22)</f>
        <v>290</v>
      </c>
      <c r="W14" s="39">
        <f>IFERROR('Личный расчет юноши'!E12,"")</f>
        <v>3</v>
      </c>
      <c r="X14">
        <f t="shared" si="0"/>
        <v>3</v>
      </c>
    </row>
    <row r="15" spans="1:24" ht="18.75" x14ac:dyDescent="0.25">
      <c r="A15" s="64">
        <f>IF(ISBLANK('Сводный отчет'!A23),"",'Сводный отчет'!A23)</f>
        <v>20</v>
      </c>
      <c r="B15" s="65" t="str">
        <f>IF(ISBLANK('Сводный отчет'!B23),"",'Сводный отчет'!B23)</f>
        <v>Витебская область</v>
      </c>
      <c r="C15" s="66" t="str">
        <f>IF(ISBLANK('Сводный отчет'!C23),"",'Сводный отчет'!C23)</f>
        <v>Рак Даниил</v>
      </c>
      <c r="D15" s="79">
        <f>IF(ISBLANK('Сводный отчет'!D23),"",'Сводный отчет'!D23)</f>
        <v>37712</v>
      </c>
      <c r="E15" s="68">
        <f>IF(ISBLANK('Сводный отчет'!E23),"",'Сводный отчет'!E23)</f>
        <v>20</v>
      </c>
      <c r="F15" s="67" t="e">
        <f>IF(ISBLANK('Сводный отчет'!#REF!),"",'Сводный отчет'!#REF!)</f>
        <v>#REF!</v>
      </c>
      <c r="G15" s="68" t="str">
        <f>IF(ISBLANK('Сводный отчет'!F23),"",'Сводный отчет'!F23)</f>
        <v>М</v>
      </c>
      <c r="H15" s="69">
        <f>IF(ISBLANK('Сводный отчет'!G23),"",'Сводный отчет'!G23)</f>
        <v>3.9</v>
      </c>
      <c r="I15" s="70">
        <f>IF(ISBLANK('Сводный отчет'!H23),"",'Сводный отчет'!H23)</f>
        <v>60</v>
      </c>
      <c r="J15" s="71">
        <f>IF(ISBLANK('Сводный отчет'!I23),"",'Сводный отчет'!I23)</f>
        <v>14.34</v>
      </c>
      <c r="K15" s="72">
        <f>IF(ISBLANK('Сводный отчет'!J23),"",'Сводный отчет'!J23)</f>
        <v>14</v>
      </c>
      <c r="L15" s="69" t="str">
        <f>IF(ISBLANK('Сводный отчет'!K23),"",'Сводный отчет'!K23)</f>
        <v/>
      </c>
      <c r="M15" s="70" t="str">
        <f>IF(ISBLANK('Сводный отчет'!L23),"",'Сводный отчет'!L23)</f>
        <v/>
      </c>
      <c r="N15" s="71" t="str">
        <f>IF(ISBLANK('Сводный отчет'!M23),"",'Сводный отчет'!M23)</f>
        <v>0,32,9</v>
      </c>
      <c r="O15" s="72">
        <f>IF(ISBLANK('Сводный отчет'!N23),"",'Сводный отчет'!N23)</f>
        <v>45</v>
      </c>
      <c r="P15" s="69">
        <f>IF(ISBLANK('Сводный отчет'!O23),"",'Сводный отчет'!O23)</f>
        <v>30</v>
      </c>
      <c r="Q15" s="70">
        <f>IF(ISBLANK('Сводный отчет'!P23),"",'Сводный отчет'!P23)</f>
        <v>30</v>
      </c>
      <c r="R15" s="71">
        <f>IF(ISBLANK('Сводный отчет'!Q23),"",'Сводный отчет'!Q23)</f>
        <v>300</v>
      </c>
      <c r="S15" s="72">
        <f>IF(ISBLANK('Сводный отчет'!R23),"",'Сводный отчет'!R23)</f>
        <v>60</v>
      </c>
      <c r="T15" s="69">
        <f>IF(ISBLANK('Сводный отчет'!S23),"",'Сводный отчет'!S23)</f>
        <v>20</v>
      </c>
      <c r="U15" s="70">
        <f>IF(ISBLANK('Сводный отчет'!T23),"",'Сводный отчет'!T23)</f>
        <v>29</v>
      </c>
      <c r="V15" s="50">
        <f>IF(ISBLANK('Сводный отчет'!U23),"",'Сводный отчет'!U23)</f>
        <v>238</v>
      </c>
      <c r="W15" s="39">
        <f>IFERROR('Личный расчет юноши'!E13,"")</f>
        <v>18</v>
      </c>
      <c r="X15">
        <f t="shared" si="0"/>
        <v>16</v>
      </c>
    </row>
    <row r="16" spans="1:24" ht="19.5" thickBot="1" x14ac:dyDescent="0.3">
      <c r="A16" s="64">
        <f>IF(ISBLANK('Сводный отчет'!A24),"",'Сводный отчет'!A24)</f>
        <v>21</v>
      </c>
      <c r="B16" s="64" t="str">
        <f>IF(ISBLANK('Сводный отчет'!B24),"",'Сводный отчет'!B24)</f>
        <v>Витебская область</v>
      </c>
      <c r="C16" s="64" t="str">
        <f>IF(ISBLANK('Сводный отчет'!C24),"",'Сводный отчет'!C24)</f>
        <v/>
      </c>
      <c r="D16" s="64" t="str">
        <f>IF(ISBLANK('Сводный отчет'!D24),"",'Сводный отчет'!D24)</f>
        <v/>
      </c>
      <c r="E16" s="64" t="str">
        <f>IF(ISBLANK('Сводный отчет'!E24),"",'Сводный отчет'!E24)</f>
        <v/>
      </c>
      <c r="F16" s="64" t="e">
        <f>IF(ISBLANK('Сводный отчет'!#REF!),"",'Сводный отчет'!#REF!)</f>
        <v>#REF!</v>
      </c>
      <c r="G16" s="64" t="str">
        <f>IF(ISBLANK('Сводный отчет'!F24),"",'Сводный отчет'!F24)</f>
        <v>М</v>
      </c>
      <c r="H16" s="64" t="str">
        <f>IF(ISBLANK('Сводный отчет'!G24),"",'Сводный отчет'!G24)</f>
        <v/>
      </c>
      <c r="I16" s="64" t="str">
        <f>IF(ISBLANK('Сводный отчет'!H24),"",'Сводный отчет'!H24)</f>
        <v/>
      </c>
      <c r="J16" s="64" t="str">
        <f>IF(ISBLANK('Сводный отчет'!I24),"",'Сводный отчет'!I24)</f>
        <v/>
      </c>
      <c r="K16" s="64" t="str">
        <f>IF(ISBLANK('Сводный отчет'!J24),"",'Сводный отчет'!J24)</f>
        <v/>
      </c>
      <c r="L16" s="64" t="str">
        <f>IF(ISBLANK('Сводный отчет'!K24),"",'Сводный отчет'!K24)</f>
        <v/>
      </c>
      <c r="M16" s="64" t="str">
        <f>IF(ISBLANK('Сводный отчет'!L24),"",'Сводный отчет'!L24)</f>
        <v/>
      </c>
      <c r="N16" s="64" t="str">
        <f>IF(ISBLANK('Сводный отчет'!M24),"",'Сводный отчет'!M24)</f>
        <v/>
      </c>
      <c r="O16" s="64" t="str">
        <f>IF(ISBLANK('Сводный отчет'!N24),"",'Сводный отчет'!N24)</f>
        <v/>
      </c>
      <c r="P16" s="64" t="str">
        <f>IF(ISBLANK('Сводный отчет'!O24),"",'Сводный отчет'!O24)</f>
        <v/>
      </c>
      <c r="Q16" s="64" t="str">
        <f>IF(ISBLANK('Сводный отчет'!P24),"",'Сводный отчет'!P24)</f>
        <v/>
      </c>
      <c r="R16" s="64" t="str">
        <f>IF(ISBLANK('Сводный отчет'!Q24),"",'Сводный отчет'!Q24)</f>
        <v/>
      </c>
      <c r="S16" s="64" t="str">
        <f>IF(ISBLANK('Сводный отчет'!R24),"",'Сводный отчет'!R24)</f>
        <v/>
      </c>
      <c r="T16" s="64" t="str">
        <f>IF(ISBLANK('Сводный отчет'!S24),"",'Сводный отчет'!S24)</f>
        <v/>
      </c>
      <c r="U16" s="64" t="str">
        <f>IF(ISBLANK('Сводный отчет'!T24),"",'Сводный отчет'!T24)</f>
        <v/>
      </c>
      <c r="V16" s="64">
        <f>IF(ISBLANK('Сводный отчет'!U24),"",'Сводный отчет'!U24)</f>
        <v>0</v>
      </c>
      <c r="W16" s="39">
        <f>IFERROR('Личный расчет юноши'!E14,"")</f>
        <v>4</v>
      </c>
      <c r="X16">
        <f t="shared" si="0"/>
        <v>37</v>
      </c>
    </row>
    <row r="17" spans="1:24" ht="18.75" x14ac:dyDescent="0.25">
      <c r="A17" s="26">
        <f>IF(ISBLANK('Сводный отчет'!A32),"",'Сводный отчет'!A32)</f>
        <v>29</v>
      </c>
      <c r="B17" s="29" t="str">
        <f>IF(ISBLANK('Сводный отчет'!B32),"",'Сводный отчет'!B32)</f>
        <v>Гомельская область</v>
      </c>
      <c r="C17" s="32" t="str">
        <f>IF(ISBLANK('Сводный отчет'!C32),"",'Сводный отчет'!C32)</f>
        <v>Степанеев Егор</v>
      </c>
      <c r="D17" s="74">
        <f>IF(ISBLANK('Сводный отчет'!D32),"",'Сводный отчет'!D32)</f>
        <v>38479</v>
      </c>
      <c r="E17" s="40">
        <f>IF(ISBLANK('Сводный отчет'!E32),"",'Сводный отчет'!E32)</f>
        <v>18</v>
      </c>
      <c r="F17" s="38" t="e">
        <f>IF(ISBLANK('Сводный отчет'!#REF!),"",'Сводный отчет'!#REF!)</f>
        <v>#REF!</v>
      </c>
      <c r="G17" s="40" t="str">
        <f>IF(ISBLANK('Сводный отчет'!F32),"",'Сводный отчет'!F32)</f>
        <v>М</v>
      </c>
      <c r="H17" s="19">
        <f>IF(ISBLANK('Сводный отчет'!G32),"",'Сводный отчет'!G32)</f>
        <v>4.0999999999999996</v>
      </c>
      <c r="I17" s="23">
        <f>IF(ISBLANK('Сводный отчет'!H32),"",'Сводный отчет'!H32)</f>
        <v>56</v>
      </c>
      <c r="J17" s="35">
        <f>IF(ISBLANK('Сводный отчет'!I32),"",'Сводный отчет'!I32)</f>
        <v>11.44</v>
      </c>
      <c r="K17" s="43">
        <f>IF(ISBLANK('Сводный отчет'!J32),"",'Сводный отчет'!J32)</f>
        <v>33</v>
      </c>
      <c r="L17" s="19" t="str">
        <f>IF(ISBLANK('Сводный отчет'!K32),"",'Сводный отчет'!K32)</f>
        <v/>
      </c>
      <c r="M17" s="23" t="str">
        <f>IF(ISBLANK('Сводный отчет'!L32),"",'Сводный отчет'!L32)</f>
        <v/>
      </c>
      <c r="N17" s="35" t="str">
        <f>IF(ISBLANK('Сводный отчет'!M32),"",'Сводный отчет'!M32)</f>
        <v>0,32,5</v>
      </c>
      <c r="O17" s="43">
        <f>IF(ISBLANK('Сводный отчет'!N32),"",'Сводный отчет'!N32)</f>
        <v>46</v>
      </c>
      <c r="P17" s="19">
        <f>IF(ISBLANK('Сводный отчет'!O32),"",'Сводный отчет'!O32)</f>
        <v>41</v>
      </c>
      <c r="Q17" s="23">
        <f>IF(ISBLANK('Сводный отчет'!P32),"",'Сводный отчет'!P32)</f>
        <v>42</v>
      </c>
      <c r="R17" s="35">
        <f>IF(ISBLANK('Сводный отчет'!Q32),"",'Сводный отчет'!Q32)</f>
        <v>284</v>
      </c>
      <c r="S17" s="43">
        <f>IF(ISBLANK('Сводный отчет'!R32),"",'Сводный отчет'!R32)</f>
        <v>60</v>
      </c>
      <c r="T17" s="19">
        <f>IF(ISBLANK('Сводный отчет'!S32),"",'Сводный отчет'!S32)</f>
        <v>28</v>
      </c>
      <c r="U17" s="23">
        <f>IF(ISBLANK('Сводный отчет'!T32),"",'Сводный отчет'!T32)</f>
        <v>45</v>
      </c>
      <c r="V17" s="40">
        <f>IF(ISBLANK('Сводный отчет'!U32),"",'Сводный отчет'!U32)</f>
        <v>282</v>
      </c>
      <c r="W17" s="39">
        <f>IFERROR('Личный расчет юноши'!E14,"")</f>
        <v>4</v>
      </c>
      <c r="X17">
        <f t="shared" si="0"/>
        <v>4</v>
      </c>
    </row>
    <row r="18" spans="1:24" ht="18.75" x14ac:dyDescent="0.25">
      <c r="A18" s="27">
        <f>IF(ISBLANK('Сводный отчет'!A33),"",'Сводный отчет'!A33)</f>
        <v>30</v>
      </c>
      <c r="B18" s="30" t="str">
        <f>IF(ISBLANK('Сводный отчет'!B33),"",'Сводный отчет'!B33)</f>
        <v>Гомельская область</v>
      </c>
      <c r="C18" s="33" t="str">
        <f>IF(ISBLANK('Сводный отчет'!C33),"",'Сводный отчет'!C33)</f>
        <v>Конев Александр</v>
      </c>
      <c r="D18" s="75">
        <f>IF(ISBLANK('Сводный отчет'!D33),"",'Сводный отчет'!D33)</f>
        <v>38592</v>
      </c>
      <c r="E18" s="41">
        <f>IF(ISBLANK('Сводный отчет'!E33),"",'Сводный отчет'!E33)</f>
        <v>17</v>
      </c>
      <c r="F18" s="39" t="e">
        <f>IF(ISBLANK('Сводный отчет'!#REF!),"",'Сводный отчет'!#REF!)</f>
        <v>#REF!</v>
      </c>
      <c r="G18" s="41" t="str">
        <f>IF(ISBLANK('Сводный отчет'!F33),"",'Сводный отчет'!F33)</f>
        <v>М</v>
      </c>
      <c r="H18" s="21">
        <f>IF(ISBLANK('Сводный отчет'!G33),"",'Сводный отчет'!G33)</f>
        <v>4.0999999999999996</v>
      </c>
      <c r="I18" s="24">
        <f>IF(ISBLANK('Сводный отчет'!H33),"",'Сводный отчет'!H33)</f>
        <v>56</v>
      </c>
      <c r="J18" s="36">
        <f>IF(ISBLANK('Сводный отчет'!I33),"",'Сводный отчет'!I33)</f>
        <v>11.39</v>
      </c>
      <c r="K18" s="44">
        <f>IF(ISBLANK('Сводный отчет'!J33),"",'Сводный отчет'!J33)</f>
        <v>34</v>
      </c>
      <c r="L18" s="21" t="str">
        <f>IF(ISBLANK('Сводный отчет'!K33),"",'Сводный отчет'!K33)</f>
        <v/>
      </c>
      <c r="M18" s="24" t="str">
        <f>IF(ISBLANK('Сводный отчет'!L33),"",'Сводный отчет'!L33)</f>
        <v/>
      </c>
      <c r="N18" s="36" t="str">
        <f>IF(ISBLANK('Сводный отчет'!M33),"",'Сводный отчет'!M33)</f>
        <v>0,32,1</v>
      </c>
      <c r="O18" s="44">
        <f>IF(ISBLANK('Сводный отчет'!N33),"",'Сводный отчет'!N33)</f>
        <v>46</v>
      </c>
      <c r="P18" s="21">
        <f>IF(ISBLANK('Сводный отчет'!O33),"",'Сводный отчет'!O33)</f>
        <v>43</v>
      </c>
      <c r="Q18" s="24">
        <f>IF(ISBLANK('Сводный отчет'!P33),"",'Сводный отчет'!P33)</f>
        <v>46</v>
      </c>
      <c r="R18" s="36">
        <f>IF(ISBLANK('Сводный отчет'!Q33),"",'Сводный отчет'!Q33)</f>
        <v>272</v>
      </c>
      <c r="S18" s="44">
        <f>IF(ISBLANK('Сводный отчет'!R33),"",'Сводный отчет'!R33)</f>
        <v>52</v>
      </c>
      <c r="T18" s="21">
        <f>IF(ISBLANK('Сводный отчет'!S33),"",'Сводный отчет'!S33)</f>
        <v>20</v>
      </c>
      <c r="U18" s="24">
        <f>IF(ISBLANK('Сводный отчет'!T33),"",'Сводный отчет'!T33)</f>
        <v>29</v>
      </c>
      <c r="V18" s="41">
        <f>IF(ISBLANK('Сводный отчет'!U33),"",'Сводный отчет'!U33)</f>
        <v>263</v>
      </c>
      <c r="W18" s="39">
        <f>IFERROR('Личный расчет юноши'!E15,"")</f>
        <v>11</v>
      </c>
      <c r="X18">
        <f t="shared" si="0"/>
        <v>10</v>
      </c>
    </row>
    <row r="19" spans="1:24" ht="18.75" x14ac:dyDescent="0.25">
      <c r="A19" s="27">
        <f>IF(ISBLANK('Сводный отчет'!A34),"",'Сводный отчет'!A34)</f>
        <v>31</v>
      </c>
      <c r="B19" s="30" t="str">
        <f>IF(ISBLANK('Сводный отчет'!B34),"",'Сводный отчет'!B34)</f>
        <v>Гомельская область</v>
      </c>
      <c r="C19" s="33" t="str">
        <f>IF(ISBLANK('Сводный отчет'!C34),"",'Сводный отчет'!C34)</f>
        <v>Скречко Дмитрий</v>
      </c>
      <c r="D19" s="75">
        <f>IF(ISBLANK('Сводный отчет'!D34),"",'Сводный отчет'!D34)</f>
        <v>38604</v>
      </c>
      <c r="E19" s="41">
        <f>IF(ISBLANK('Сводный отчет'!E34),"",'Сводный отчет'!E34)</f>
        <v>17</v>
      </c>
      <c r="F19" s="39" t="e">
        <f>IF(ISBLANK('Сводный отчет'!#REF!),"",'Сводный отчет'!#REF!)</f>
        <v>#REF!</v>
      </c>
      <c r="G19" s="41" t="str">
        <f>IF(ISBLANK('Сводный отчет'!F34),"",'Сводный отчет'!F34)</f>
        <v>М</v>
      </c>
      <c r="H19" s="21">
        <f>IF(ISBLANK('Сводный отчет'!G34),"",'Сводный отчет'!G34)</f>
        <v>4.3</v>
      </c>
      <c r="I19" s="24">
        <f>IF(ISBLANK('Сводный отчет'!H34),"",'Сводный отчет'!H34)</f>
        <v>49</v>
      </c>
      <c r="J19" s="36">
        <f>IF(ISBLANK('Сводный отчет'!I34),"",'Сводный отчет'!I34)</f>
        <v>10.52</v>
      </c>
      <c r="K19" s="44">
        <f>IF(ISBLANK('Сводный отчет'!J34),"",'Сводный отчет'!J34)</f>
        <v>49</v>
      </c>
      <c r="L19" s="21" t="str">
        <f>IF(ISBLANK('Сводный отчет'!K34),"",'Сводный отчет'!K34)</f>
        <v/>
      </c>
      <c r="M19" s="24" t="str">
        <f>IF(ISBLANK('Сводный отчет'!L34),"",'Сводный отчет'!L34)</f>
        <v/>
      </c>
      <c r="N19" s="36" t="str">
        <f>IF(ISBLANK('Сводный отчет'!M34),"",'Сводный отчет'!M34)</f>
        <v>0,33,2</v>
      </c>
      <c r="O19" s="44">
        <f>IF(ISBLANK('Сводный отчет'!N34),"",'Сводный отчет'!N34)</f>
        <v>44</v>
      </c>
      <c r="P19" s="21">
        <f>IF(ISBLANK('Сводный отчет'!O34),"",'Сводный отчет'!O34)</f>
        <v>36</v>
      </c>
      <c r="Q19" s="24">
        <f>IF(ISBLANK('Сводный отчет'!P34),"",'Сводный отчет'!P34)</f>
        <v>36</v>
      </c>
      <c r="R19" s="36">
        <f>IF(ISBLANK('Сводный отчет'!Q34),"",'Сводный отчет'!Q34)</f>
        <v>270</v>
      </c>
      <c r="S19" s="44">
        <f>IF(ISBLANK('Сводный отчет'!R34),"",'Сводный отчет'!R34)</f>
        <v>50</v>
      </c>
      <c r="T19" s="21">
        <f>IF(ISBLANK('Сводный отчет'!S34),"",'Сводный отчет'!S34)</f>
        <v>21</v>
      </c>
      <c r="U19" s="24">
        <f>IF(ISBLANK('Сводный отчет'!T34),"",'Сводный отчет'!T34)</f>
        <v>31</v>
      </c>
      <c r="V19" s="41">
        <f>IF(ISBLANK('Сводный отчет'!U34),"",'Сводный отчет'!U34)</f>
        <v>259</v>
      </c>
      <c r="W19" s="39">
        <f>IFERROR('Личный расчет юноши'!E16,"")</f>
        <v>13</v>
      </c>
      <c r="X19">
        <f t="shared" si="0"/>
        <v>12</v>
      </c>
    </row>
    <row r="20" spans="1:24" ht="18.75" x14ac:dyDescent="0.25">
      <c r="A20" s="27">
        <f>IF(ISBLANK('Сводный отчет'!A35),"",'Сводный отчет'!A35)</f>
        <v>32</v>
      </c>
      <c r="B20" s="30" t="str">
        <f>IF(ISBLANK('Сводный отчет'!B35),"",'Сводный отчет'!B35)</f>
        <v>Гомельская область</v>
      </c>
      <c r="C20" s="33" t="str">
        <f>IF(ISBLANK('Сводный отчет'!C35),"",'Сводный отчет'!C35)</f>
        <v>Зайцев Сергей</v>
      </c>
      <c r="D20" s="75">
        <f>IF(ISBLANK('Сводный отчет'!D35),"",'Сводный отчет'!D35)</f>
        <v>38409</v>
      </c>
      <c r="E20" s="41">
        <f>IF(ISBLANK('Сводный отчет'!E35),"",'Сводный отчет'!E35)</f>
        <v>18</v>
      </c>
      <c r="F20" s="39" t="e">
        <f>IF(ISBLANK('Сводный отчет'!#REF!),"",'Сводный отчет'!#REF!)</f>
        <v>#REF!</v>
      </c>
      <c r="G20" s="41" t="str">
        <f>IF(ISBLANK('Сводный отчет'!F35),"",'Сводный отчет'!F35)</f>
        <v>М</v>
      </c>
      <c r="H20" s="21">
        <f>IF(ISBLANK('Сводный отчет'!G35),"",'Сводный отчет'!G35)</f>
        <v>4</v>
      </c>
      <c r="I20" s="24">
        <f>IF(ISBLANK('Сводный отчет'!H35),"",'Сводный отчет'!H35)</f>
        <v>58</v>
      </c>
      <c r="J20" s="36">
        <f>IF(ISBLANK('Сводный отчет'!I35),"",'Сводный отчет'!I35)</f>
        <v>11.17</v>
      </c>
      <c r="K20" s="44">
        <f>IF(ISBLANK('Сводный отчет'!J35),"",'Сводный отчет'!J35)</f>
        <v>38</v>
      </c>
      <c r="L20" s="21" t="str">
        <f>IF(ISBLANK('Сводный отчет'!K35),"",'Сводный отчет'!K35)</f>
        <v/>
      </c>
      <c r="M20" s="24" t="str">
        <f>IF(ISBLANK('Сводный отчет'!L35),"",'Сводный отчет'!L35)</f>
        <v/>
      </c>
      <c r="N20" s="36" t="str">
        <f>IF(ISBLANK('Сводный отчет'!M35),"",'Сводный отчет'!M35)</f>
        <v>0,31,2</v>
      </c>
      <c r="O20" s="44">
        <f>IF(ISBLANK('Сводный отчет'!N35),"",'Сводный отчет'!N35)</f>
        <v>48</v>
      </c>
      <c r="P20" s="21">
        <f>IF(ISBLANK('Сводный отчет'!O35),"",'Сводный отчет'!O35)</f>
        <v>41</v>
      </c>
      <c r="Q20" s="24">
        <f>IF(ISBLANK('Сводный отчет'!P35),"",'Сводный отчет'!P35)</f>
        <v>42</v>
      </c>
      <c r="R20" s="36">
        <f>IF(ISBLANK('Сводный отчет'!Q35),"",'Сводный отчет'!Q35)</f>
        <v>269</v>
      </c>
      <c r="S20" s="44">
        <f>IF(ISBLANK('Сводный отчет'!R35),"",'Сводный отчет'!R35)</f>
        <v>49</v>
      </c>
      <c r="T20" s="21">
        <f>IF(ISBLANK('Сводный отчет'!S35),"",'Сводный отчет'!S35)</f>
        <v>22</v>
      </c>
      <c r="U20" s="24">
        <f>IF(ISBLANK('Сводный отчет'!T35),"",'Сводный отчет'!T35)</f>
        <v>33</v>
      </c>
      <c r="V20" s="41">
        <f>IF(ISBLANK('Сводный отчет'!U35),"",'Сводный отчет'!U35)</f>
        <v>268</v>
      </c>
      <c r="W20" s="39">
        <f>IFERROR('Личный расчет юноши'!E17,"")</f>
        <v>9</v>
      </c>
      <c r="X20">
        <f t="shared" si="0"/>
        <v>8</v>
      </c>
    </row>
    <row r="21" spans="1:24" ht="37.5" x14ac:dyDescent="0.25">
      <c r="A21" s="27">
        <f>IF(ISBLANK('Сводный отчет'!A36),"",'Сводный отчет'!A36)</f>
        <v>33</v>
      </c>
      <c r="B21" s="30" t="str">
        <f>IF(ISBLANK('Сводный отчет'!B36),"",'Сводный отчет'!B36)</f>
        <v>Гомельская область</v>
      </c>
      <c r="C21" s="33" t="str">
        <f>IF(ISBLANK('Сводный отчет'!C36),"",'Сводный отчет'!C36)</f>
        <v>Суправновский Владимир</v>
      </c>
      <c r="D21" s="75">
        <f>IF(ISBLANK('Сводный отчет'!D36),"",'Сводный отчет'!D36)</f>
        <v>38409</v>
      </c>
      <c r="E21" s="41">
        <f>IF(ISBLANK('Сводный отчет'!E36),"",'Сводный отчет'!E36)</f>
        <v>18</v>
      </c>
      <c r="F21" s="39" t="e">
        <f>IF(ISBLANK('Сводный отчет'!#REF!),"",'Сводный отчет'!#REF!)</f>
        <v>#REF!</v>
      </c>
      <c r="G21" s="41" t="str">
        <f>IF(ISBLANK('Сводный отчет'!F36),"",'Сводный отчет'!F36)</f>
        <v>М</v>
      </c>
      <c r="H21" s="21">
        <f>IF(ISBLANK('Сводный отчет'!G36),"",'Сводный отчет'!G36)</f>
        <v>4.2</v>
      </c>
      <c r="I21" s="24">
        <f>IF(ISBLANK('Сводный отчет'!H36),"",'Сводный отчет'!H36)</f>
        <v>53</v>
      </c>
      <c r="J21" s="36">
        <f>IF(ISBLANK('Сводный отчет'!I36),"",'Сводный отчет'!I36)</f>
        <v>10.55</v>
      </c>
      <c r="K21" s="44">
        <f>IF(ISBLANK('Сводный отчет'!J36),"",'Сводный отчет'!J36)</f>
        <v>47</v>
      </c>
      <c r="L21" s="21" t="str">
        <f>IF(ISBLANK('Сводный отчет'!K36),"",'Сводный отчет'!K36)</f>
        <v/>
      </c>
      <c r="M21" s="24" t="str">
        <f>IF(ISBLANK('Сводный отчет'!L36),"",'Сводный отчет'!L36)</f>
        <v/>
      </c>
      <c r="N21" s="36" t="str">
        <f>IF(ISBLANK('Сводный отчет'!M36),"",'Сводный отчет'!M36)</f>
        <v>0,30,7</v>
      </c>
      <c r="O21" s="44">
        <f>IF(ISBLANK('Сводный отчет'!N36),"",'Сводный отчет'!N36)</f>
        <v>49</v>
      </c>
      <c r="P21" s="21">
        <f>IF(ISBLANK('Сводный отчет'!O36),"",'Сводный отчет'!O36)</f>
        <v>35</v>
      </c>
      <c r="Q21" s="24">
        <f>IF(ISBLANK('Сводный отчет'!P36),"",'Сводный отчет'!P36)</f>
        <v>35</v>
      </c>
      <c r="R21" s="36">
        <f>IF(ISBLANK('Сводный отчет'!Q36),"",'Сводный отчет'!Q36)</f>
        <v>260</v>
      </c>
      <c r="S21" s="44">
        <f>IF(ISBLANK('Сводный отчет'!R36),"",'Сводный отчет'!R36)</f>
        <v>40</v>
      </c>
      <c r="T21" s="21">
        <f>IF(ISBLANK('Сводный отчет'!S36),"",'Сводный отчет'!S36)</f>
        <v>20</v>
      </c>
      <c r="U21" s="24">
        <f>IF(ISBLANK('Сводный отчет'!T36),"",'Сводный отчет'!T36)</f>
        <v>29</v>
      </c>
      <c r="V21" s="41">
        <f>IF(ISBLANK('Сводный отчет'!U36),"",'Сводный отчет'!U36)</f>
        <v>253</v>
      </c>
      <c r="W21" s="39">
        <f>IFERROR('Личный расчет юноши'!E18,"")</f>
        <v>14</v>
      </c>
      <c r="X21">
        <f t="shared" si="0"/>
        <v>13</v>
      </c>
    </row>
    <row r="22" spans="1:24" ht="19.5" thickBot="1" x14ac:dyDescent="0.3">
      <c r="A22" s="55">
        <f>IF(ISBLANK('Сводный отчет'!A37),"",'Сводный отчет'!A37)</f>
        <v>34</v>
      </c>
      <c r="B22" s="56" t="str">
        <f>IF(ISBLANK('Сводный отчет'!B37),"",'Сводный отчет'!B37)</f>
        <v>Гомельская область</v>
      </c>
      <c r="C22" s="57" t="str">
        <f>IF(ISBLANK('Сводный отчет'!C37),"",'Сводный отчет'!C37)</f>
        <v>Иванов Илья</v>
      </c>
      <c r="D22" s="76">
        <f>IF(ISBLANK('Сводный отчет'!D37),"",'Сводный отчет'!D37)</f>
        <v>38370</v>
      </c>
      <c r="E22" s="59">
        <f>IF(ISBLANK('Сводный отчет'!E37),"",'Сводный отчет'!E37)</f>
        <v>18</v>
      </c>
      <c r="F22" s="58" t="e">
        <f>IF(ISBLANK('Сводный отчет'!#REF!),"",'Сводный отчет'!#REF!)</f>
        <v>#REF!</v>
      </c>
      <c r="G22" s="59" t="str">
        <f>IF(ISBLANK('Сводный отчет'!F37),"",'Сводный отчет'!F37)</f>
        <v>М</v>
      </c>
      <c r="H22" s="60">
        <f>IF(ISBLANK('Сводный отчет'!G37),"",'Сводный отчет'!G37)</f>
        <v>4</v>
      </c>
      <c r="I22" s="61">
        <f>IF(ISBLANK('Сводный отчет'!H37),"",'Сводный отчет'!H37)</f>
        <v>58</v>
      </c>
      <c r="J22" s="62">
        <f>IF(ISBLANK('Сводный отчет'!I37),"",'Сводный отчет'!I37)</f>
        <v>12.02</v>
      </c>
      <c r="K22" s="63">
        <f>IF(ISBLANK('Сводный отчет'!J37),"",'Сводный отчет'!J37)</f>
        <v>29</v>
      </c>
      <c r="L22" s="60" t="str">
        <f>IF(ISBLANK('Сводный отчет'!K37),"",'Сводный отчет'!K37)</f>
        <v/>
      </c>
      <c r="M22" s="61" t="str">
        <f>IF(ISBLANK('Сводный отчет'!L37),"",'Сводный отчет'!L37)</f>
        <v/>
      </c>
      <c r="N22" s="62" t="str">
        <f>IF(ISBLANK('Сводный отчет'!M37),"",'Сводный отчет'!M37)</f>
        <v>0,31,7</v>
      </c>
      <c r="O22" s="63">
        <f>IF(ISBLANK('Сводный отчет'!N37),"",'Сводный отчет'!N37)</f>
        <v>47</v>
      </c>
      <c r="P22" s="60">
        <f>IF(ISBLANK('Сводный отчет'!O37),"",'Сводный отчет'!O37)</f>
        <v>34</v>
      </c>
      <c r="Q22" s="61">
        <f>IF(ISBLANK('Сводный отчет'!P37),"",'Сводный отчет'!P37)</f>
        <v>34</v>
      </c>
      <c r="R22" s="62">
        <f>IF(ISBLANK('Сводный отчет'!Q37),"",'Сводный отчет'!Q37)</f>
        <v>266</v>
      </c>
      <c r="S22" s="63">
        <f>IF(ISBLANK('Сводный отчет'!R37),"",'Сводный отчет'!R37)</f>
        <v>46</v>
      </c>
      <c r="T22" s="60">
        <f>IF(ISBLANK('Сводный отчет'!S37),"",'Сводный отчет'!S37)</f>
        <v>29</v>
      </c>
      <c r="U22" s="61">
        <f>IF(ISBLANK('Сводный отчет'!T37),"",'Сводный отчет'!T37)</f>
        <v>47</v>
      </c>
      <c r="V22" s="59">
        <f>IF(ISBLANK('Сводный отчет'!U37),"",'Сводный отчет'!U37)</f>
        <v>261</v>
      </c>
      <c r="W22" s="39">
        <f>IFERROR('Личный расчет юноши'!E19,"")</f>
        <v>12</v>
      </c>
      <c r="X22">
        <f t="shared" si="0"/>
        <v>11</v>
      </c>
    </row>
    <row r="23" spans="1:24" ht="19.5" thickBot="1" x14ac:dyDescent="0.3">
      <c r="A23" s="55">
        <f>IF(ISBLANK('Сводный отчет'!A38),"",'Сводный отчет'!A38)</f>
        <v>35</v>
      </c>
      <c r="B23" s="55" t="str">
        <f>IF(ISBLANK('Сводный отчет'!B38),"",'Сводный отчет'!B38)</f>
        <v>Гомельская область</v>
      </c>
      <c r="C23" s="55" t="str">
        <f>IF(ISBLANK('Сводный отчет'!C38),"",'Сводный отчет'!C38)</f>
        <v/>
      </c>
      <c r="D23" s="55" t="str">
        <f>IF(ISBLANK('Сводный отчет'!D38),"",'Сводный отчет'!D38)</f>
        <v/>
      </c>
      <c r="E23" s="55" t="str">
        <f>IF(ISBLANK('Сводный отчет'!E38),"",'Сводный отчет'!E38)</f>
        <v/>
      </c>
      <c r="F23" s="55" t="e">
        <f>IF(ISBLANK('Сводный отчет'!#REF!),"",'Сводный отчет'!#REF!)</f>
        <v>#REF!</v>
      </c>
      <c r="G23" s="55" t="str">
        <f>IF(ISBLANK('Сводный отчет'!F38),"",'Сводный отчет'!F38)</f>
        <v>М</v>
      </c>
      <c r="H23" s="55" t="str">
        <f>IF(ISBLANK('Сводный отчет'!G38),"",'Сводный отчет'!G38)</f>
        <v/>
      </c>
      <c r="I23" s="55" t="str">
        <f>IF(ISBLANK('Сводный отчет'!H38),"",'Сводный отчет'!H38)</f>
        <v/>
      </c>
      <c r="J23" s="55" t="str">
        <f>IF(ISBLANK('Сводный отчет'!I38),"",'Сводный отчет'!I38)</f>
        <v/>
      </c>
      <c r="K23" s="55" t="str">
        <f>IF(ISBLANK('Сводный отчет'!J38),"",'Сводный отчет'!J38)</f>
        <v/>
      </c>
      <c r="L23" s="55" t="str">
        <f>IF(ISBLANK('Сводный отчет'!K38),"",'Сводный отчет'!K38)</f>
        <v/>
      </c>
      <c r="M23" s="55" t="str">
        <f>IF(ISBLANK('Сводный отчет'!L38),"",'Сводный отчет'!L38)</f>
        <v/>
      </c>
      <c r="N23" s="55" t="str">
        <f>IF(ISBLANK('Сводный отчет'!M38),"",'Сводный отчет'!M38)</f>
        <v/>
      </c>
      <c r="O23" s="55" t="str">
        <f>IF(ISBLANK('Сводный отчет'!N38),"",'Сводный отчет'!N38)</f>
        <v/>
      </c>
      <c r="P23" s="55" t="str">
        <f>IF(ISBLANK('Сводный отчет'!O38),"",'Сводный отчет'!O38)</f>
        <v/>
      </c>
      <c r="Q23" s="55" t="str">
        <f>IF(ISBLANK('Сводный отчет'!P38),"",'Сводный отчет'!P38)</f>
        <v/>
      </c>
      <c r="R23" s="55" t="str">
        <f>IF(ISBLANK('Сводный отчет'!Q38),"",'Сводный отчет'!Q38)</f>
        <v/>
      </c>
      <c r="S23" s="55" t="str">
        <f>IF(ISBLANK('Сводный отчет'!R38),"",'Сводный отчет'!R38)</f>
        <v/>
      </c>
      <c r="T23" s="55" t="str">
        <f>IF(ISBLANK('Сводный отчет'!S38),"",'Сводный отчет'!S38)</f>
        <v/>
      </c>
      <c r="U23" s="55" t="str">
        <f>IF(ISBLANK('Сводный отчет'!T38),"",'Сводный отчет'!T38)</f>
        <v/>
      </c>
      <c r="V23" s="55">
        <f>IF(ISBLANK('Сводный отчет'!U38),"",'Сводный отчет'!U38)</f>
        <v>0</v>
      </c>
      <c r="W23" s="39">
        <f>IFERROR('Личный расчет юноши'!E20,"")</f>
        <v>38</v>
      </c>
      <c r="X23">
        <f t="shared" si="0"/>
        <v>37</v>
      </c>
    </row>
    <row r="24" spans="1:24" ht="18.75" x14ac:dyDescent="0.25">
      <c r="A24" s="46">
        <f>IF(ISBLANK('Сводный отчет'!A46),"",'Сводный отчет'!A46)</f>
        <v>43</v>
      </c>
      <c r="B24" s="47" t="str">
        <f>IF(ISBLANK('Сводный отчет'!B46),"",'Сводный отчет'!B46)</f>
        <v>Гродненская область</v>
      </c>
      <c r="C24" s="48" t="str">
        <f>IF(ISBLANK('Сводный отчет'!C46),"",'Сводный отчет'!C46)</f>
        <v>Сивохин Тимофей</v>
      </c>
      <c r="D24" s="77">
        <f>IF(ISBLANK('Сводный отчет'!D46),"",'Сводный отчет'!D46)</f>
        <v>38831</v>
      </c>
      <c r="E24" s="50">
        <f>IF(ISBLANK('Сводный отчет'!E46),"",'Сводный отчет'!E46)</f>
        <v>17</v>
      </c>
      <c r="F24" s="49" t="e">
        <f>IF(ISBLANK('Сводный отчет'!#REF!),"",'Сводный отчет'!#REF!)</f>
        <v>#REF!</v>
      </c>
      <c r="G24" s="50" t="str">
        <f>IF(ISBLANK('Сводный отчет'!F46),"",'Сводный отчет'!F46)</f>
        <v>М</v>
      </c>
      <c r="H24" s="51">
        <f>IF(ISBLANK('Сводный отчет'!G46),"",'Сводный отчет'!G46)</f>
        <v>4.5</v>
      </c>
      <c r="I24" s="52">
        <f>IF(ISBLANK('Сводный отчет'!H46),"",'Сводный отчет'!H46)</f>
        <v>42</v>
      </c>
      <c r="J24" s="53">
        <f>IF(ISBLANK('Сводный отчет'!I46),"",'Сводный отчет'!I46)</f>
        <v>12.22</v>
      </c>
      <c r="K24" s="54">
        <f>IF(ISBLANK('Сводный отчет'!J46),"",'Сводный отчет'!J46)</f>
        <v>27</v>
      </c>
      <c r="L24" s="51" t="str">
        <f>IF(ISBLANK('Сводный отчет'!K46),"",'Сводный отчет'!K46)</f>
        <v/>
      </c>
      <c r="M24" s="52" t="str">
        <f>IF(ISBLANK('Сводный отчет'!L46),"",'Сводный отчет'!L46)</f>
        <v/>
      </c>
      <c r="N24" s="53" t="str">
        <f>IF(ISBLANK('Сводный отчет'!M46),"",'Сводный отчет'!M46)</f>
        <v>0,41,2</v>
      </c>
      <c r="O24" s="54">
        <f>IF(ISBLANK('Сводный отчет'!N46),"",'Сводный отчет'!N46)</f>
        <v>34</v>
      </c>
      <c r="P24" s="51">
        <f>IF(ISBLANK('Сводный отчет'!O46),"",'Сводный отчет'!O46)</f>
        <v>37</v>
      </c>
      <c r="Q24" s="52">
        <f>IF(ISBLANK('Сводный отчет'!P46),"",'Сводный отчет'!P46)</f>
        <v>37</v>
      </c>
      <c r="R24" s="53">
        <f>IF(ISBLANK('Сводный отчет'!Q46),"",'Сводный отчет'!Q46)</f>
        <v>254</v>
      </c>
      <c r="S24" s="54">
        <f>IF(ISBLANK('Сводный отчет'!R46),"",'Сводный отчет'!R46)</f>
        <v>34</v>
      </c>
      <c r="T24" s="51">
        <f>IF(ISBLANK('Сводный отчет'!S46),"",'Сводный отчет'!S46)</f>
        <v>20</v>
      </c>
      <c r="U24" s="52">
        <f>IF(ISBLANK('Сводный отчет'!T46),"",'Сводный отчет'!T46)</f>
        <v>29</v>
      </c>
      <c r="V24" s="50">
        <f>IF(ISBLANK('Сводный отчет'!U46),"",'Сводный отчет'!U46)</f>
        <v>203</v>
      </c>
      <c r="W24" s="39">
        <f>IFERROR('Личный расчет юноши'!E20,"")</f>
        <v>38</v>
      </c>
      <c r="X24">
        <f t="shared" si="0"/>
        <v>34</v>
      </c>
    </row>
    <row r="25" spans="1:24" ht="18.75" x14ac:dyDescent="0.25">
      <c r="A25" s="28">
        <f>IF(ISBLANK('Сводный отчет'!A47),"",'Сводный отчет'!A47)</f>
        <v>44</v>
      </c>
      <c r="B25" s="31" t="str">
        <f>IF(ISBLANK('Сводный отчет'!B47),"",'Сводный отчет'!B47)</f>
        <v>Гродненская область</v>
      </c>
      <c r="C25" s="34" t="str">
        <f>IF(ISBLANK('Сводный отчет'!C47),"",'Сводный отчет'!C47)</f>
        <v>Урбанович Иван</v>
      </c>
      <c r="D25" s="78">
        <f>IF(ISBLANK('Сводный отчет'!D47),"",'Сводный отчет'!D47)</f>
        <v>38904</v>
      </c>
      <c r="E25" s="42">
        <f>IF(ISBLANK('Сводный отчет'!E47),"",'Сводный отчет'!E47)</f>
        <v>16</v>
      </c>
      <c r="F25" s="22" t="e">
        <f>IF(ISBLANK('Сводный отчет'!#REF!),"",'Сводный отчет'!#REF!)</f>
        <v>#REF!</v>
      </c>
      <c r="G25" s="42" t="str">
        <f>IF(ISBLANK('Сводный отчет'!F47),"",'Сводный отчет'!F47)</f>
        <v>М</v>
      </c>
      <c r="H25" s="20">
        <f>IF(ISBLANK('Сводный отчет'!G47),"",'Сводный отчет'!G47)</f>
        <v>4.2</v>
      </c>
      <c r="I25" s="25">
        <f>IF(ISBLANK('Сводный отчет'!H47),"",'Сводный отчет'!H47)</f>
        <v>54</v>
      </c>
      <c r="J25" s="37">
        <f>IF(ISBLANK('Сводный отчет'!I47),"",'Сводный отчет'!I47)</f>
        <v>7.3</v>
      </c>
      <c r="K25" s="45">
        <f>IF(ISBLANK('Сводный отчет'!J47),"",'Сводный отчет'!J47)</f>
        <v>45</v>
      </c>
      <c r="L25" s="20" t="str">
        <f>IF(ISBLANK('Сводный отчет'!K47),"",'Сводный отчет'!K47)</f>
        <v/>
      </c>
      <c r="M25" s="25" t="str">
        <f>IF(ISBLANK('Сводный отчет'!L47),"",'Сводный отчет'!L47)</f>
        <v/>
      </c>
      <c r="N25" s="37" t="str">
        <f>IF(ISBLANK('Сводный отчет'!M47),"",'Сводный отчет'!M47)</f>
        <v>0,52,6</v>
      </c>
      <c r="O25" s="45">
        <f>IF(ISBLANK('Сводный отчет'!N47),"",'Сводный отчет'!N47)</f>
        <v>24</v>
      </c>
      <c r="P25" s="20">
        <f>IF(ISBLANK('Сводный отчет'!O47),"",'Сводный отчет'!O47)</f>
        <v>19</v>
      </c>
      <c r="Q25" s="25">
        <f>IF(ISBLANK('Сводный отчет'!P47),"",'Сводный отчет'!P47)</f>
        <v>19</v>
      </c>
      <c r="R25" s="37">
        <f>IF(ISBLANK('Сводный отчет'!Q47),"",'Сводный отчет'!Q47)</f>
        <v>293</v>
      </c>
      <c r="S25" s="45">
        <f>IF(ISBLANK('Сводный отчет'!R47),"",'Сводный отчет'!R47)</f>
        <v>60</v>
      </c>
      <c r="T25" s="20">
        <f>IF(ISBLANK('Сводный отчет'!S47),"",'Сводный отчет'!S47)</f>
        <v>21</v>
      </c>
      <c r="U25" s="25">
        <f>IF(ISBLANK('Сводный отчет'!T47),"",'Сводный отчет'!T47)</f>
        <v>32</v>
      </c>
      <c r="V25" s="42">
        <f>IF(ISBLANK('Сводный отчет'!U47),"",'Сводный отчет'!U47)</f>
        <v>234</v>
      </c>
      <c r="W25" s="39">
        <f>IFERROR('Личный расчет юноши'!E21,"")</f>
        <v>22</v>
      </c>
      <c r="X25">
        <f t="shared" si="0"/>
        <v>19</v>
      </c>
    </row>
    <row r="26" spans="1:24" ht="18.75" x14ac:dyDescent="0.25">
      <c r="A26" s="28">
        <f>IF(ISBLANK('Сводный отчет'!A48),"",'Сводный отчет'!A48)</f>
        <v>45</v>
      </c>
      <c r="B26" s="31" t="str">
        <f>IF(ISBLANK('Сводный отчет'!B48),"",'Сводный отчет'!B48)</f>
        <v>Гродненская область</v>
      </c>
      <c r="C26" s="34" t="str">
        <f>IF(ISBLANK('Сводный отчет'!C48),"",'Сводный отчет'!C48)</f>
        <v>Мисюк Петр</v>
      </c>
      <c r="D26" s="78">
        <f>IF(ISBLANK('Сводный отчет'!D48),"",'Сводный отчет'!D48)</f>
        <v>38958</v>
      </c>
      <c r="E26" s="42">
        <f>IF(ISBLANK('Сводный отчет'!E48),"",'Сводный отчет'!E48)</f>
        <v>16</v>
      </c>
      <c r="F26" s="22" t="e">
        <f>IF(ISBLANK('Сводный отчет'!#REF!),"",'Сводный отчет'!#REF!)</f>
        <v>#REF!</v>
      </c>
      <c r="G26" s="42" t="str">
        <f>IF(ISBLANK('Сводный отчет'!F48),"",'Сводный отчет'!F48)</f>
        <v>М</v>
      </c>
      <c r="H26" s="20">
        <f>IF(ISBLANK('Сводный отчет'!G48),"",'Сводный отчет'!G48)</f>
        <v>4.5999999999999996</v>
      </c>
      <c r="I26" s="25">
        <f>IF(ISBLANK('Сводный отчет'!H48),"",'Сводный отчет'!H48)</f>
        <v>37</v>
      </c>
      <c r="J26" s="37">
        <f>IF(ISBLANK('Сводный отчет'!I48),"",'Сводный отчет'!I48)</f>
        <v>6.58</v>
      </c>
      <c r="K26" s="45">
        <f>IF(ISBLANK('Сводный отчет'!J48),"",'Сводный отчет'!J48)</f>
        <v>60</v>
      </c>
      <c r="L26" s="20" t="str">
        <f>IF(ISBLANK('Сводный отчет'!K48),"",'Сводный отчет'!K48)</f>
        <v/>
      </c>
      <c r="M26" s="25" t="str">
        <f>IF(ISBLANK('Сводный отчет'!L48),"",'Сводный отчет'!L48)</f>
        <v/>
      </c>
      <c r="N26" s="37" t="str">
        <f>IF(ISBLANK('Сводный отчет'!M48),"",'Сводный отчет'!M48)</f>
        <v>0,39,4</v>
      </c>
      <c r="O26" s="45">
        <f>IF(ISBLANK('Сводный отчет'!N48),"",'Сводный отчет'!N48)</f>
        <v>37</v>
      </c>
      <c r="P26" s="20">
        <f>IF(ISBLANK('Сводный отчет'!O48),"",'Сводный отчет'!O48)</f>
        <v>36</v>
      </c>
      <c r="Q26" s="25">
        <f>IF(ISBLANK('Сводный отчет'!P48),"",'Сводный отчет'!P48)</f>
        <v>36</v>
      </c>
      <c r="R26" s="37">
        <f>IF(ISBLANK('Сводный отчет'!Q48),"",'Сводный отчет'!Q48)</f>
        <v>239</v>
      </c>
      <c r="S26" s="45">
        <f>IF(ISBLANK('Сводный отчет'!R48),"",'Сводный отчет'!R48)</f>
        <v>21</v>
      </c>
      <c r="T26" s="20">
        <f>IF(ISBLANK('Сводный отчет'!S48),"",'Сводный отчет'!S48)</f>
        <v>26</v>
      </c>
      <c r="U26" s="25">
        <f>IF(ISBLANK('Сводный отчет'!T48),"",'Сводный отчет'!T48)</f>
        <v>42</v>
      </c>
      <c r="V26" s="42">
        <f>IF(ISBLANK('Сводный отчет'!U48),"",'Сводный отчет'!U48)</f>
        <v>233</v>
      </c>
      <c r="W26" s="39">
        <f>IFERROR('Личный расчет юноши'!E22,"")</f>
        <v>25</v>
      </c>
      <c r="X26">
        <f t="shared" si="0"/>
        <v>23</v>
      </c>
    </row>
    <row r="27" spans="1:24" ht="18.75" x14ac:dyDescent="0.25">
      <c r="A27" s="28">
        <f>IF(ISBLANK('Сводный отчет'!A49),"",'Сводный отчет'!A49)</f>
        <v>46</v>
      </c>
      <c r="B27" s="31" t="str">
        <f>IF(ISBLANK('Сводный отчет'!B49),"",'Сводный отчет'!B49)</f>
        <v>Гродненская область</v>
      </c>
      <c r="C27" s="34" t="str">
        <f>IF(ISBLANK('Сводный отчет'!C49),"",'Сводный отчет'!C49)</f>
        <v>Тубелевич Артур</v>
      </c>
      <c r="D27" s="78">
        <f>IF(ISBLANK('Сводный отчет'!D49),"",'Сводный отчет'!D49)</f>
        <v>36576</v>
      </c>
      <c r="E27" s="42">
        <f>IF(ISBLANK('Сводный отчет'!E49),"",'Сводный отчет'!E49)</f>
        <v>23</v>
      </c>
      <c r="F27" s="22" t="e">
        <f>IF(ISBLANK('Сводный отчет'!#REF!),"",'Сводный отчет'!#REF!)</f>
        <v>#REF!</v>
      </c>
      <c r="G27" s="42" t="str">
        <f>IF(ISBLANK('Сводный отчет'!F49),"",'Сводный отчет'!F49)</f>
        <v>М</v>
      </c>
      <c r="H27" s="20">
        <f>IF(ISBLANK('Сводный отчет'!G49),"",'Сводный отчет'!G49)</f>
        <v>4.5</v>
      </c>
      <c r="I27" s="20">
        <f>IF(ISBLANK('Сводный отчет'!H49),"",'Сводный отчет'!H49)</f>
        <v>42</v>
      </c>
      <c r="J27" s="20">
        <f>IF(ISBLANK('Сводный отчет'!I49),"",'Сводный отчет'!I49)</f>
        <v>9.3000000000000007</v>
      </c>
      <c r="K27" s="20">
        <f>IF(ISBLANK('Сводный отчет'!J49),"",'Сводный отчет'!J49)</f>
        <v>60</v>
      </c>
      <c r="L27" s="20" t="str">
        <f>IF(ISBLANK('Сводный отчет'!K49),"",'Сводный отчет'!K49)</f>
        <v/>
      </c>
      <c r="M27" s="20" t="str">
        <f>IF(ISBLANK('Сводный отчет'!L49),"",'Сводный отчет'!L49)</f>
        <v/>
      </c>
      <c r="N27" s="20" t="str">
        <f>IF(ISBLANK('Сводный отчет'!M49),"",'Сводный отчет'!M49)</f>
        <v>0,36,9</v>
      </c>
      <c r="O27" s="20">
        <f>IF(ISBLANK('Сводный отчет'!N49),"",'Сводный отчет'!N49)</f>
        <v>39</v>
      </c>
      <c r="P27" s="20">
        <f>IF(ISBLANK('Сводный отчет'!O49),"",'Сводный отчет'!O49)</f>
        <v>31</v>
      </c>
      <c r="Q27" s="20">
        <f>IF(ISBLANK('Сводный отчет'!P49),"",'Сводный отчет'!P49)</f>
        <v>31</v>
      </c>
      <c r="R27" s="20">
        <f>IF(ISBLANK('Сводный отчет'!Q49),"",'Сводный отчет'!Q49)</f>
        <v>252</v>
      </c>
      <c r="S27" s="20">
        <f>IF(ISBLANK('Сводный отчет'!R49),"",'Сводный отчет'!R49)</f>
        <v>32</v>
      </c>
      <c r="T27" s="20">
        <f>IF(ISBLANK('Сводный отчет'!S49),"",'Сводный отчет'!S49)</f>
        <v>15</v>
      </c>
      <c r="U27" s="20">
        <f>IF(ISBLANK('Сводный отчет'!T49),"",'Сводный отчет'!T49)</f>
        <v>19</v>
      </c>
      <c r="V27" s="20">
        <f>IF(ISBLANK('Сводный отчет'!U49),"",'Сводный отчет'!U49)</f>
        <v>223</v>
      </c>
      <c r="W27" s="39">
        <f>IFERROR('Личный расчет юноши'!E23,"")</f>
        <v>33</v>
      </c>
      <c r="X27">
        <f t="shared" si="0"/>
        <v>30</v>
      </c>
    </row>
    <row r="28" spans="1:24" ht="18.75" x14ac:dyDescent="0.25">
      <c r="A28" s="28">
        <f>IF(ISBLANK('Сводный отчет'!A50),"",'Сводный отчет'!A50)</f>
        <v>47</v>
      </c>
      <c r="B28" s="31" t="str">
        <f>IF(ISBLANK('Сводный отчет'!B50),"",'Сводный отчет'!B50)</f>
        <v>Гродненская область</v>
      </c>
      <c r="C28" s="34" t="str">
        <f>IF(ISBLANK('Сводный отчет'!C50),"",'Сводный отчет'!C50)</f>
        <v>Ольховик Егор</v>
      </c>
      <c r="D28" s="78">
        <f>IF(ISBLANK('Сводный отчет'!D51),"",'Сводный отчет'!D51)</f>
        <v>38818</v>
      </c>
      <c r="E28" s="42">
        <f>IF(ISBLANK('Сводный отчет'!E50),"",'Сводный отчет'!E50)</f>
        <v>17</v>
      </c>
      <c r="F28" s="22" t="e">
        <f>IF(ISBLANK('Сводный отчет'!#REF!),"",'Сводный отчет'!#REF!)</f>
        <v>#REF!</v>
      </c>
      <c r="G28" s="42" t="str">
        <f>IF(ISBLANK('Сводный отчет'!F50),"",'Сводный отчет'!F50)</f>
        <v>М</v>
      </c>
      <c r="H28" s="20">
        <f>IF(ISBLANK('Сводный отчет'!G50),"",'Сводный отчет'!G50)</f>
        <v>4</v>
      </c>
      <c r="I28" s="20">
        <f>IF(ISBLANK('Сводный отчет'!H50),"",'Сводный отчет'!H50)</f>
        <v>58</v>
      </c>
      <c r="J28" s="20">
        <f>IF(ISBLANK('Сводный отчет'!I50),"",'Сводный отчет'!I50)</f>
        <v>11.14</v>
      </c>
      <c r="K28" s="20">
        <f>IF(ISBLANK('Сводный отчет'!J50),"",'Сводный отчет'!J50)</f>
        <v>39</v>
      </c>
      <c r="L28" s="20" t="str">
        <f>IF(ISBLANK('Сводный отчет'!K50),"",'Сводный отчет'!K50)</f>
        <v/>
      </c>
      <c r="M28" s="20" t="str">
        <f>IF(ISBLANK('Сводный отчет'!L50),"",'Сводный отчет'!L50)</f>
        <v/>
      </c>
      <c r="N28" s="20" t="str">
        <f>IF(ISBLANK('Сводный отчет'!M50),"",'Сводный отчет'!M50)</f>
        <v>0,36,3</v>
      </c>
      <c r="O28" s="20">
        <f>IF(ISBLANK('Сводный отчет'!N50),"",'Сводный отчет'!N50)</f>
        <v>39</v>
      </c>
      <c r="P28" s="20">
        <f>IF(ISBLANK('Сводный отчет'!O50),"",'Сводный отчет'!O50)</f>
        <v>27</v>
      </c>
      <c r="Q28" s="20">
        <f>IF(ISBLANK('Сводный отчет'!P50),"",'Сводный отчет'!P50)</f>
        <v>27</v>
      </c>
      <c r="R28" s="20">
        <f>IF(ISBLANK('Сводный отчет'!Q50),"",'Сводный отчет'!Q50)</f>
        <v>264</v>
      </c>
      <c r="S28" s="20">
        <f>IF(ISBLANK('Сводный отчет'!R50),"",'Сводный отчет'!R50)</f>
        <v>44</v>
      </c>
      <c r="T28" s="20">
        <f>IF(ISBLANK('Сводный отчет'!S50),"",'Сводный отчет'!S50)</f>
        <v>25</v>
      </c>
      <c r="U28" s="20">
        <f>IF(ISBLANK('Сводный отчет'!T50),"",'Сводный отчет'!T50)</f>
        <v>39</v>
      </c>
      <c r="V28" s="20">
        <f>IF(ISBLANK('Сводный отчет'!U50),"",'Сводный отчет'!U50)</f>
        <v>246</v>
      </c>
      <c r="W28" s="39">
        <f>IFERROR('Личный расчет юноши'!E24,"")</f>
        <v>15</v>
      </c>
      <c r="X28">
        <f t="shared" si="0"/>
        <v>14</v>
      </c>
    </row>
    <row r="29" spans="1:24" ht="18.75" x14ac:dyDescent="0.25">
      <c r="A29" s="28">
        <f>IF(ISBLANK('Сводный отчет'!A51),"",'Сводный отчет'!A51)</f>
        <v>48</v>
      </c>
      <c r="B29" s="31" t="str">
        <f>IF(ISBLANK('Сводный отчет'!B51),"",'Сводный отчет'!B51)</f>
        <v>Гродненская область</v>
      </c>
      <c r="C29" s="34" t="str">
        <f>IF(ISBLANK('Сводный отчет'!C51),"",'Сводный отчет'!C51)</f>
        <v>Комар Александр</v>
      </c>
      <c r="D29" s="79" t="str">
        <f>IF(ISBLANK('Сводный отчет'!D52),"",'Сводный отчет'!D52)</f>
        <v/>
      </c>
      <c r="E29" s="42">
        <f>IF(ISBLANK('Сводный отчет'!E51),"",'Сводный отчет'!E51)</f>
        <v>17</v>
      </c>
      <c r="F29" s="22" t="e">
        <f>IF(ISBLANK('Сводный отчет'!#REF!),"",'Сводный отчет'!#REF!)</f>
        <v>#REF!</v>
      </c>
      <c r="G29" s="42" t="str">
        <f>IF(ISBLANK('Сводный отчет'!F51),"",'Сводный отчет'!F51)</f>
        <v>М</v>
      </c>
      <c r="H29" s="20">
        <f>IF(ISBLANK('Сводный отчет'!G51),"",'Сводный отчет'!G51)</f>
        <v>4.4000000000000004</v>
      </c>
      <c r="I29" s="20">
        <f>IF(ISBLANK('Сводный отчет'!H51),"",'Сводный отчет'!H51)</f>
        <v>46</v>
      </c>
      <c r="J29" s="20">
        <f>IF(ISBLANK('Сводный отчет'!I51),"",'Сводный отчет'!I51)</f>
        <v>0</v>
      </c>
      <c r="K29" s="20">
        <f>IF(ISBLANK('Сводный отчет'!J51),"",'Сводный отчет'!J51)</f>
        <v>0</v>
      </c>
      <c r="L29" s="20" t="str">
        <f>IF(ISBLANK('Сводный отчет'!K51),"",'Сводный отчет'!K51)</f>
        <v/>
      </c>
      <c r="M29" s="20" t="str">
        <f>IF(ISBLANK('Сводный отчет'!L51),"",'Сводный отчет'!L51)</f>
        <v/>
      </c>
      <c r="N29" s="20" t="str">
        <f>IF(ISBLANK('Сводный отчет'!M51),"",'Сводный отчет'!M51)</f>
        <v>0,44,3</v>
      </c>
      <c r="O29" s="20">
        <f>IF(ISBLANK('Сводный отчет'!N51),"",'Сводный отчет'!N51)</f>
        <v>31</v>
      </c>
      <c r="P29" s="20">
        <f>IF(ISBLANK('Сводный отчет'!O51),"",'Сводный отчет'!O51)</f>
        <v>29</v>
      </c>
      <c r="Q29" s="20">
        <f>IF(ISBLANK('Сводный отчет'!P51),"",'Сводный отчет'!P51)</f>
        <v>29</v>
      </c>
      <c r="R29" s="20">
        <f>IF(ISBLANK('Сводный отчет'!Q51),"",'Сводный отчет'!Q51)</f>
        <v>284</v>
      </c>
      <c r="S29" s="20">
        <f>IF(ISBLANK('Сводный отчет'!R51),"",'Сводный отчет'!R51)</f>
        <v>60</v>
      </c>
      <c r="T29" s="20">
        <f>IF(ISBLANK('Сводный отчет'!S51),"",'Сводный отчет'!S51)</f>
        <v>18</v>
      </c>
      <c r="U29" s="20">
        <f>IF(ISBLANK('Сводный отчет'!T51),"",'Сводный отчет'!T51)</f>
        <v>25</v>
      </c>
      <c r="V29" s="20">
        <f>IF(ISBLANK('Сводный отчет'!U51),"",'Сводный отчет'!U51)</f>
        <v>191</v>
      </c>
      <c r="W29" s="39">
        <f>IFERROR('Личный расчет юноши'!E25,"")</f>
        <v>40</v>
      </c>
      <c r="X29">
        <f t="shared" si="0"/>
        <v>36</v>
      </c>
    </row>
    <row r="30" spans="1:24" ht="19.5" thickBot="1" x14ac:dyDescent="0.3">
      <c r="A30" s="28">
        <f>IF(ISBLANK('Сводный отчет'!A52),"",'Сводный отчет'!A52)</f>
        <v>49</v>
      </c>
      <c r="B30" s="31" t="str">
        <f>IF(ISBLANK('Сводный отчет'!B52),"",'Сводный отчет'!B52)</f>
        <v>Гродненская область</v>
      </c>
      <c r="C30" s="34" t="str">
        <f>IF(ISBLANK('Сводный отчет'!C52),"",'Сводный отчет'!C52)</f>
        <v/>
      </c>
      <c r="D30" s="64">
        <f>IF(ISBLANK('Сводный отчет'!D53),"",'Сводный отчет'!D53)</f>
        <v>38478</v>
      </c>
      <c r="E30" s="42" t="str">
        <f>IF(ISBLANK('Сводный отчет'!E52),"",'Сводный отчет'!E52)</f>
        <v/>
      </c>
      <c r="F30" s="22" t="e">
        <f>IF(ISBLANK('Сводный отчет'!#REF!),"",'Сводный отчет'!#REF!)</f>
        <v>#REF!</v>
      </c>
      <c r="G30" s="42" t="str">
        <f>IF(ISBLANK('Сводный отчет'!F52),"",'Сводный отчет'!F52)</f>
        <v>М</v>
      </c>
      <c r="H30" s="20" t="str">
        <f>IF(ISBLANK('Сводный отчет'!G52),"",'Сводный отчет'!G52)</f>
        <v/>
      </c>
      <c r="I30" s="20" t="str">
        <f>IF(ISBLANK('Сводный отчет'!H52),"",'Сводный отчет'!H52)</f>
        <v/>
      </c>
      <c r="J30" s="20" t="str">
        <f>IF(ISBLANK('Сводный отчет'!I52),"",'Сводный отчет'!I52)</f>
        <v/>
      </c>
      <c r="K30" s="20" t="str">
        <f>IF(ISBLANK('Сводный отчет'!J52),"",'Сводный отчет'!J52)</f>
        <v/>
      </c>
      <c r="L30" s="20" t="str">
        <f>IF(ISBLANK('Сводный отчет'!K52),"",'Сводный отчет'!K52)</f>
        <v/>
      </c>
      <c r="M30" s="20" t="str">
        <f>IF(ISBLANK('Сводный отчет'!L52),"",'Сводный отчет'!L52)</f>
        <v/>
      </c>
      <c r="N30" s="20" t="str">
        <f>IF(ISBLANK('Сводный отчет'!M52),"",'Сводный отчет'!M52)</f>
        <v/>
      </c>
      <c r="O30" s="20" t="str">
        <f>IF(ISBLANK('Сводный отчет'!N52),"",'Сводный отчет'!N52)</f>
        <v/>
      </c>
      <c r="P30" s="20" t="str">
        <f>IF(ISBLANK('Сводный отчет'!O52),"",'Сводный отчет'!O52)</f>
        <v/>
      </c>
      <c r="Q30" s="20" t="str">
        <f>IF(ISBLANK('Сводный отчет'!P52),"",'Сводный отчет'!P52)</f>
        <v/>
      </c>
      <c r="R30" s="20" t="str">
        <f>IF(ISBLANK('Сводный отчет'!Q52),"",'Сводный отчет'!Q52)</f>
        <v/>
      </c>
      <c r="S30" s="20" t="str">
        <f>IF(ISBLANK('Сводный отчет'!R52),"",'Сводный отчет'!R52)</f>
        <v/>
      </c>
      <c r="T30" s="20" t="str">
        <f>IF(ISBLANK('Сводный отчет'!S52),"",'Сводный отчет'!S52)</f>
        <v/>
      </c>
      <c r="U30" s="20" t="str">
        <f>IF(ISBLANK('Сводный отчет'!T52),"",'Сводный отчет'!T52)</f>
        <v/>
      </c>
      <c r="V30" s="20">
        <f>IF(ISBLANK('Сводный отчет'!U52),"",'Сводный отчет'!U52)</f>
        <v>0</v>
      </c>
      <c r="W30" s="39"/>
      <c r="X30">
        <f t="shared" si="0"/>
        <v>37</v>
      </c>
    </row>
    <row r="31" spans="1:24" ht="19.5" thickBot="1" x14ac:dyDescent="0.3">
      <c r="A31" s="80">
        <f>IF(ISBLANK('Сводный отчет'!A60),"",'Сводный отчет'!A60)</f>
        <v>57</v>
      </c>
      <c r="B31" s="80" t="str">
        <f>IF(ISBLANK('Сводный отчет'!B60),"",'Сводный отчет'!B60)</f>
        <v>Могилевская Область</v>
      </c>
      <c r="C31" s="80" t="str">
        <f>IF(ISBLANK('Сводный отчет'!C60),"",'Сводный отчет'!C60)</f>
        <v>Гунаев Станислав</v>
      </c>
      <c r="D31" s="80">
        <f>IF(ISBLANK('Сводный отчет'!D60),"",'Сводный отчет'!D60)</f>
        <v>38863</v>
      </c>
      <c r="E31" s="80">
        <f>IF(ISBLANK('Сводный отчет'!E60),"",'Сводный отчет'!E60)</f>
        <v>16</v>
      </c>
      <c r="F31" s="80" t="e">
        <f>IF(ISBLANK('Сводный отчет'!#REF!),"",'Сводный отчет'!#REF!)</f>
        <v>#REF!</v>
      </c>
      <c r="G31" s="80" t="str">
        <f>IF(ISBLANK('Сводный отчет'!F60),"",'Сводный отчет'!F60)</f>
        <v>М</v>
      </c>
      <c r="H31" s="80">
        <f>IF(ISBLANK('Сводный отчет'!G60),"",'Сводный отчет'!G60)</f>
        <v>4</v>
      </c>
      <c r="I31" s="80">
        <f>IF(ISBLANK('Сводный отчет'!H60),"",'Сводный отчет'!H60)</f>
        <v>60</v>
      </c>
      <c r="J31" s="80">
        <f>IF(ISBLANK('Сводный отчет'!I60),"",'Сводный отчет'!I60)</f>
        <v>7.52</v>
      </c>
      <c r="K31" s="80">
        <f>IF(ISBLANK('Сводный отчет'!J60),"",'Сводный отчет'!J60)</f>
        <v>34</v>
      </c>
      <c r="L31" s="80" t="str">
        <f>IF(ISBLANK('Сводный отчет'!K60),"",'Сводный отчет'!K60)</f>
        <v/>
      </c>
      <c r="M31" s="80" t="str">
        <f>IF(ISBLANK('Сводный отчет'!L60),"",'Сводный отчет'!L60)</f>
        <v/>
      </c>
      <c r="N31" s="80" t="str">
        <f>IF(ISBLANK('Сводный отчет'!M60),"",'Сводный отчет'!M60)</f>
        <v>0,28,5</v>
      </c>
      <c r="O31" s="80">
        <f>IF(ISBLANK('Сводный отчет'!N60),"",'Сводный отчет'!N60)</f>
        <v>57</v>
      </c>
      <c r="P31" s="80">
        <f>IF(ISBLANK('Сводный отчет'!O60),"",'Сводный отчет'!O60)</f>
        <v>34</v>
      </c>
      <c r="Q31" s="80">
        <f>IF(ISBLANK('Сводный отчет'!P60),"",'Сводный отчет'!P60)</f>
        <v>34</v>
      </c>
      <c r="R31" s="80">
        <f>IF(ISBLANK('Сводный отчет'!Q60),"",'Сводный отчет'!Q60)</f>
        <v>276</v>
      </c>
      <c r="S31" s="80">
        <f>IF(ISBLANK('Сводный отчет'!R60),"",'Сводный отчет'!R60)</f>
        <v>58</v>
      </c>
      <c r="T31" s="80">
        <f>IF(ISBLANK('Сводный отчет'!S60),"",'Сводный отчет'!S60)</f>
        <v>18</v>
      </c>
      <c r="U31" s="80">
        <f>IF(ISBLANK('Сводный отчет'!T60),"",'Сводный отчет'!T60)</f>
        <v>26</v>
      </c>
      <c r="V31" s="80">
        <f>IF(ISBLANK('Сводный отчет'!U60),"",'Сводный отчет'!U60)</f>
        <v>269</v>
      </c>
      <c r="W31" s="39">
        <f>IFERROR('Личный расчет юноши'!E26,"")</f>
        <v>7</v>
      </c>
      <c r="X31">
        <f t="shared" si="0"/>
        <v>6</v>
      </c>
    </row>
    <row r="32" spans="1:24" ht="19.5" thickBot="1" x14ac:dyDescent="0.3">
      <c r="A32" s="80">
        <f>IF(ISBLANK('Сводный отчет'!A61),"",'Сводный отчет'!A61)</f>
        <v>58</v>
      </c>
      <c r="B32" s="80" t="str">
        <f>IF(ISBLANK('Сводный отчет'!B61),"",'Сводный отчет'!B61)</f>
        <v>Могилевская Область</v>
      </c>
      <c r="C32" s="80" t="str">
        <f>IF(ISBLANK('Сводный отчет'!C61),"",'Сводный отчет'!C61)</f>
        <v>Михолап Владислав</v>
      </c>
      <c r="D32" s="80">
        <f>IF(ISBLANK('Сводный отчет'!D61),"",'Сводный отчет'!D61)</f>
        <v>39245</v>
      </c>
      <c r="E32" s="80">
        <f>IF(ISBLANK('Сводный отчет'!E61),"",'Сводный отчет'!E61)</f>
        <v>15</v>
      </c>
      <c r="F32" s="80" t="e">
        <f>IF(ISBLANK('Сводный отчет'!#REF!),"",'Сводный отчет'!#REF!)</f>
        <v>#REF!</v>
      </c>
      <c r="G32" s="80" t="str">
        <f>IF(ISBLANK('Сводный отчет'!F61),"",'Сводный отчет'!F61)</f>
        <v>М</v>
      </c>
      <c r="H32" s="80">
        <f>IF(ISBLANK('Сводный отчет'!G61),"",'Сводный отчет'!G61)</f>
        <v>4.0999999999999996</v>
      </c>
      <c r="I32" s="80">
        <f>IF(ISBLANK('Сводный отчет'!H61),"",'Сводный отчет'!H61)</f>
        <v>57</v>
      </c>
      <c r="J32" s="80">
        <f>IF(ISBLANK('Сводный отчет'!I61),"",'Сводный отчет'!I61)</f>
        <v>6.45</v>
      </c>
      <c r="K32" s="80">
        <f>IF(ISBLANK('Сводный отчет'!J61),"",'Сводный отчет'!J61)</f>
        <v>60</v>
      </c>
      <c r="L32" s="80" t="str">
        <f>IF(ISBLANK('Сводный отчет'!K61),"",'Сводный отчет'!K61)</f>
        <v/>
      </c>
      <c r="M32" s="80" t="str">
        <f>IF(ISBLANK('Сводный отчет'!L61),"",'Сводный отчет'!L61)</f>
        <v/>
      </c>
      <c r="N32" s="80" t="str">
        <f>IF(ISBLANK('Сводный отчет'!M61),"",'Сводный отчет'!M61)</f>
        <v>0,34,5</v>
      </c>
      <c r="O32" s="80">
        <f>IF(ISBLANK('Сводный отчет'!N61),"",'Сводный отчет'!N61)</f>
        <v>43</v>
      </c>
      <c r="P32" s="80">
        <f>IF(ISBLANK('Сводный отчет'!O61),"",'Сводный отчет'!O61)</f>
        <v>19</v>
      </c>
      <c r="Q32" s="80">
        <f>IF(ISBLANK('Сводный отчет'!P61),"",'Сводный отчет'!P61)</f>
        <v>19</v>
      </c>
      <c r="R32" s="80">
        <f>IF(ISBLANK('Сводный отчет'!Q61),"",'Сводный отчет'!Q61)</f>
        <v>272</v>
      </c>
      <c r="S32" s="80">
        <f>IF(ISBLANK('Сводный отчет'!R61),"",'Сводный отчет'!R61)</f>
        <v>54</v>
      </c>
      <c r="T32" s="80">
        <f>IF(ISBLANK('Сводный отчет'!S61),"",'Сводный отчет'!S61)</f>
        <v>21</v>
      </c>
      <c r="U32" s="80">
        <f>IF(ISBLANK('Сводный отчет'!T61),"",'Сводный отчет'!T61)</f>
        <v>32</v>
      </c>
      <c r="V32" s="80">
        <f>IF(ISBLANK('Сводный отчет'!U61),"",'Сводный отчет'!U61)</f>
        <v>265</v>
      </c>
      <c r="W32" s="39">
        <f>IFERROR('Личный расчет юноши'!E27,"")</f>
        <v>10</v>
      </c>
      <c r="X32">
        <f t="shared" si="0"/>
        <v>9</v>
      </c>
    </row>
    <row r="33" spans="1:24" ht="19.5" thickBot="1" x14ac:dyDescent="0.3">
      <c r="A33" s="80">
        <f>IF(ISBLANK('Сводный отчет'!A62),"",'Сводный отчет'!A62)</f>
        <v>59</v>
      </c>
      <c r="B33" s="80" t="str">
        <f>IF(ISBLANK('Сводный отчет'!B62),"",'Сводный отчет'!B62)</f>
        <v>Могилевская Область</v>
      </c>
      <c r="C33" s="80" t="str">
        <f>IF(ISBLANK('Сводный отчет'!C62),"",'Сводный отчет'!C62)</f>
        <v>Коваленко Александр</v>
      </c>
      <c r="D33" s="80">
        <f>IF(ISBLANK('Сводный отчет'!D62),"",'Сводный отчет'!D62)</f>
        <v>39195</v>
      </c>
      <c r="E33" s="80">
        <f>IF(ISBLANK('Сводный отчет'!E62),"",'Сводный отчет'!E62)</f>
        <v>16</v>
      </c>
      <c r="F33" s="80" t="e">
        <f>IF(ISBLANK('Сводный отчет'!#REF!),"",'Сводный отчет'!#REF!)</f>
        <v>#REF!</v>
      </c>
      <c r="G33" s="80" t="str">
        <f>IF(ISBLANK('Сводный отчет'!F62),"",'Сводный отчет'!F62)</f>
        <v>М</v>
      </c>
      <c r="H33" s="80">
        <f>IF(ISBLANK('Сводный отчет'!G62),"",'Сводный отчет'!G62)</f>
        <v>4.5</v>
      </c>
      <c r="I33" s="80">
        <f>IF(ISBLANK('Сводный отчет'!H62),"",'Сводный отчет'!H62)</f>
        <v>42</v>
      </c>
      <c r="J33" s="80">
        <f>IF(ISBLANK('Сводный отчет'!I62),"",'Сводный отчет'!I62)</f>
        <v>6.55</v>
      </c>
      <c r="K33" s="80">
        <f>IF(ISBLANK('Сводный отчет'!J62),"",'Сводный отчет'!J62)</f>
        <v>60</v>
      </c>
      <c r="L33" s="80" t="str">
        <f>IF(ISBLANK('Сводный отчет'!K62),"",'Сводный отчет'!K62)</f>
        <v/>
      </c>
      <c r="M33" s="80" t="str">
        <f>IF(ISBLANK('Сводный отчет'!L62),"",'Сводный отчет'!L62)</f>
        <v/>
      </c>
      <c r="N33" s="80" t="str">
        <f>IF(ISBLANK('Сводный отчет'!M62),"",'Сводный отчет'!M62)</f>
        <v>0,34,0</v>
      </c>
      <c r="O33" s="80">
        <f>IF(ISBLANK('Сводный отчет'!N62),"",'Сводный отчет'!N62)</f>
        <v>44</v>
      </c>
      <c r="P33" s="80">
        <f>IF(ISBLANK('Сводный отчет'!O62),"",'Сводный отчет'!O62)</f>
        <v>24</v>
      </c>
      <c r="Q33" s="80">
        <f>IF(ISBLANK('Сводный отчет'!P62),"",'Сводный отчет'!P62)</f>
        <v>24</v>
      </c>
      <c r="R33" s="80">
        <f>IF(ISBLANK('Сводный отчет'!Q62),"",'Сводный отчет'!Q62)</f>
        <v>241</v>
      </c>
      <c r="S33" s="80">
        <f>IF(ISBLANK('Сводный отчет'!R62),"",'Сводный отчет'!R62)</f>
        <v>23</v>
      </c>
      <c r="T33" s="80">
        <f>IF(ISBLANK('Сводный отчет'!S62),"",'Сводный отчет'!S62)</f>
        <v>23</v>
      </c>
      <c r="U33" s="80">
        <f>IF(ISBLANK('Сводный отчет'!T62),"",'Сводный отчет'!T62)</f>
        <v>36</v>
      </c>
      <c r="V33" s="80">
        <f>IF(ISBLANK('Сводный отчет'!U62),"",'Сводный отчет'!U62)</f>
        <v>229</v>
      </c>
      <c r="W33" s="39">
        <f>IFERROR('Личный расчет юноши'!E28,"")</f>
        <v>30</v>
      </c>
      <c r="X33">
        <f t="shared" si="0"/>
        <v>26</v>
      </c>
    </row>
    <row r="34" spans="1:24" ht="19.5" thickBot="1" x14ac:dyDescent="0.3">
      <c r="A34" s="80">
        <f>IF(ISBLANK('Сводный отчет'!A63),"",'Сводный отчет'!A63)</f>
        <v>60</v>
      </c>
      <c r="B34" s="80" t="str">
        <f>IF(ISBLANK('Сводный отчет'!B63),"",'Сводный отчет'!B63)</f>
        <v>Могилевская Область</v>
      </c>
      <c r="C34" s="80" t="str">
        <f>IF(ISBLANK('Сводный отчет'!C63),"",'Сводный отчет'!C63)</f>
        <v>Плехоткин Александр</v>
      </c>
      <c r="D34" s="80">
        <f>IF(ISBLANK('Сводный отчет'!D63),"",'Сводный отчет'!D63)</f>
        <v>38740</v>
      </c>
      <c r="E34" s="80">
        <f>IF(ISBLANK('Сводный отчет'!E63),"",'Сводный отчет'!E63)</f>
        <v>17</v>
      </c>
      <c r="F34" s="80" t="e">
        <f>IF(ISBLANK('Сводный отчет'!#REF!),"",'Сводный отчет'!#REF!)</f>
        <v>#REF!</v>
      </c>
      <c r="G34" s="80" t="str">
        <f>IF(ISBLANK('Сводный отчет'!F63),"",'Сводный отчет'!F63)</f>
        <v>М</v>
      </c>
      <c r="H34" s="80">
        <f>IF(ISBLANK('Сводный отчет'!G63),"",'Сводный отчет'!G63)</f>
        <v>4.3</v>
      </c>
      <c r="I34" s="80">
        <f>IF(ISBLANK('Сводный отчет'!H63),"",'Сводный отчет'!H63)</f>
        <v>49</v>
      </c>
      <c r="J34" s="80">
        <f>IF(ISBLANK('Сводный отчет'!I63),"",'Сводный отчет'!I63)</f>
        <v>10.55</v>
      </c>
      <c r="K34" s="80">
        <f>IF(ISBLANK('Сводный отчет'!J63),"",'Сводный отчет'!J63)</f>
        <v>47</v>
      </c>
      <c r="L34" s="80" t="str">
        <f>IF(ISBLANK('Сводный отчет'!K63),"",'Сводный отчет'!K63)</f>
        <v/>
      </c>
      <c r="M34" s="80" t="str">
        <f>IF(ISBLANK('Сводный отчет'!L63),"",'Сводный отчет'!L63)</f>
        <v/>
      </c>
      <c r="N34" s="80" t="str">
        <f>IF(ISBLANK('Сводный отчет'!M63),"",'Сводный отчет'!M63)</f>
        <v>0,45,4</v>
      </c>
      <c r="O34" s="80">
        <f>IF(ISBLANK('Сводный отчет'!N63),"",'Сводный отчет'!N63)</f>
        <v>30</v>
      </c>
      <c r="P34" s="80">
        <f>IF(ISBLANK('Сводный отчет'!O63),"",'Сводный отчет'!O63)</f>
        <v>33</v>
      </c>
      <c r="Q34" s="80">
        <f>IF(ISBLANK('Сводный отчет'!P63),"",'Сводный отчет'!P63)</f>
        <v>33</v>
      </c>
      <c r="R34" s="80">
        <f>IF(ISBLANK('Сводный отчет'!Q63),"",'Сводный отчет'!Q63)</f>
        <v>274</v>
      </c>
      <c r="S34" s="80">
        <f>IF(ISBLANK('Сводный отчет'!R63),"",'Сводный отчет'!R63)</f>
        <v>54</v>
      </c>
      <c r="T34" s="80">
        <f>IF(ISBLANK('Сводный отчет'!S63),"",'Сводный отчет'!S63)</f>
        <v>16</v>
      </c>
      <c r="U34" s="80">
        <f>IF(ISBLANK('Сводный отчет'!T63),"",'Сводный отчет'!T63)</f>
        <v>21</v>
      </c>
      <c r="V34" s="80">
        <f>IF(ISBLANK('Сводный отчет'!U63),"",'Сводный отчет'!U63)</f>
        <v>234</v>
      </c>
      <c r="W34" s="39">
        <f>IFERROR('Личный расчет юноши'!E29,"")</f>
        <v>23</v>
      </c>
      <c r="X34">
        <f t="shared" si="0"/>
        <v>19</v>
      </c>
    </row>
    <row r="35" spans="1:24" ht="19.5" thickBot="1" x14ac:dyDescent="0.3">
      <c r="A35" s="80">
        <f>IF(ISBLANK('Сводный отчет'!A64),"",'Сводный отчет'!A64)</f>
        <v>61</v>
      </c>
      <c r="B35" s="80" t="str">
        <f>IF(ISBLANK('Сводный отчет'!B64),"",'Сводный отчет'!B64)</f>
        <v>Могилевская Область</v>
      </c>
      <c r="C35" s="80" t="str">
        <f>IF(ISBLANK('Сводный отчет'!C64),"",'Сводный отчет'!C64)</f>
        <v>Крюков Владимир</v>
      </c>
      <c r="D35" s="80">
        <f>IF(ISBLANK('Сводный отчет'!D64),"",'Сводный отчет'!D64)</f>
        <v>38723</v>
      </c>
      <c r="E35" s="80">
        <f>IF(ISBLANK('Сводный отчет'!E64),"",'Сводный отчет'!E64)</f>
        <v>17</v>
      </c>
      <c r="F35" s="80" t="e">
        <f>IF(ISBLANK('Сводный отчет'!#REF!),"",'Сводный отчет'!#REF!)</f>
        <v>#REF!</v>
      </c>
      <c r="G35" s="80" t="str">
        <f>IF(ISBLANK('Сводный отчет'!F64),"",'Сводный отчет'!F64)</f>
        <v>М</v>
      </c>
      <c r="H35" s="80">
        <f>IF(ISBLANK('Сводный отчет'!G64),"",'Сводный отчет'!G64)</f>
        <v>4.4000000000000004</v>
      </c>
      <c r="I35" s="80">
        <f>IF(ISBLANK('Сводный отчет'!H64),"",'Сводный отчет'!H64)</f>
        <v>46</v>
      </c>
      <c r="J35" s="80">
        <f>IF(ISBLANK('Сводный отчет'!I64),"",'Сводный отчет'!I64)</f>
        <v>10.56</v>
      </c>
      <c r="K35" s="80">
        <f>IF(ISBLANK('Сводный отчет'!J64),"",'Сводный отчет'!J64)</f>
        <v>47</v>
      </c>
      <c r="L35" s="80" t="str">
        <f>IF(ISBLANK('Сводный отчет'!K64),"",'Сводный отчет'!K64)</f>
        <v/>
      </c>
      <c r="M35" s="80" t="str">
        <f>IF(ISBLANK('Сводный отчет'!L64),"",'Сводный отчет'!L64)</f>
        <v/>
      </c>
      <c r="N35" s="80" t="str">
        <f>IF(ISBLANK('Сводный отчет'!M64),"",'Сводный отчет'!M64)</f>
        <v>0,35,2</v>
      </c>
      <c r="O35" s="80">
        <f>IF(ISBLANK('Сводный отчет'!N64),"",'Сводный отчет'!N64)</f>
        <v>41</v>
      </c>
      <c r="P35" s="80">
        <f>IF(ISBLANK('Сводный отчет'!O64),"",'Сводный отчет'!O64)</f>
        <v>30</v>
      </c>
      <c r="Q35" s="80">
        <f>IF(ISBLANK('Сводный отчет'!P64),"",'Сводный отчет'!P64)</f>
        <v>30</v>
      </c>
      <c r="R35" s="80">
        <f>IF(ISBLANK('Сводный отчет'!Q64),"",'Сводный отчет'!Q64)</f>
        <v>259</v>
      </c>
      <c r="S35" s="80">
        <f>IF(ISBLANK('Сводный отчет'!R64),"",'Сводный отчет'!R64)</f>
        <v>39</v>
      </c>
      <c r="T35" s="80">
        <f>IF(ISBLANK('Сводный отчет'!S64),"",'Сводный отчет'!S64)</f>
        <v>19</v>
      </c>
      <c r="U35" s="80">
        <f>IF(ISBLANK('Сводный отчет'!T64),"",'Сводный отчет'!T64)</f>
        <v>27</v>
      </c>
      <c r="V35" s="80">
        <f>IF(ISBLANK('Сводный отчет'!U64),"",'Сводный отчет'!U64)</f>
        <v>230</v>
      </c>
      <c r="W35" s="39">
        <f>IFERROR('Личный расчет юноши'!E30,"")</f>
        <v>27</v>
      </c>
      <c r="X35">
        <f t="shared" si="0"/>
        <v>25</v>
      </c>
    </row>
    <row r="36" spans="1:24" ht="19.5" thickBot="1" x14ac:dyDescent="0.3">
      <c r="A36" s="80">
        <f>IF(ISBLANK('Сводный отчет'!A65),"",'Сводный отчет'!A65)</f>
        <v>62</v>
      </c>
      <c r="B36" s="80" t="str">
        <f>IF(ISBLANK('Сводный отчет'!B65),"",'Сводный отчет'!B65)</f>
        <v>Могилевская Область</v>
      </c>
      <c r="C36" s="80" t="str">
        <f>IF(ISBLANK('Сводный отчет'!C65),"",'Сводный отчет'!C65)</f>
        <v>Мурзенок Алексей</v>
      </c>
      <c r="D36" s="80">
        <f>IF(ISBLANK('Сводный отчет'!D65),"",'Сводный отчет'!D65)</f>
        <v>38783</v>
      </c>
      <c r="E36" s="80">
        <f>IF(ISBLANK('Сводный отчет'!E65),"",'Сводный отчет'!E65)</f>
        <v>17</v>
      </c>
      <c r="F36" s="80" t="e">
        <f>IF(ISBLANK('Сводный отчет'!#REF!),"",'Сводный отчет'!#REF!)</f>
        <v>#REF!</v>
      </c>
      <c r="G36" s="80" t="str">
        <f>IF(ISBLANK('Сводный отчет'!F65),"",'Сводный отчет'!F65)</f>
        <v>М</v>
      </c>
      <c r="H36" s="80">
        <f>IF(ISBLANK('Сводный отчет'!G65),"",'Сводный отчет'!G65)</f>
        <v>4.5999999999999996</v>
      </c>
      <c r="I36" s="80">
        <f>IF(ISBLANK('Сводный отчет'!H65),"",'Сводный отчет'!H65)</f>
        <v>37</v>
      </c>
      <c r="J36" s="80">
        <f>IF(ISBLANK('Сводный отчет'!I65),"",'Сводный отчет'!I65)</f>
        <v>11.39</v>
      </c>
      <c r="K36" s="80">
        <f>IF(ISBLANK('Сводный отчет'!J65),"",'Сводный отчет'!J65)</f>
        <v>34</v>
      </c>
      <c r="L36" s="80" t="str">
        <f>IF(ISBLANK('Сводный отчет'!K65),"",'Сводный отчет'!K65)</f>
        <v/>
      </c>
      <c r="M36" s="80" t="str">
        <f>IF(ISBLANK('Сводный отчет'!L65),"",'Сводный отчет'!L65)</f>
        <v/>
      </c>
      <c r="N36" s="80" t="str">
        <f>IF(ISBLANK('Сводный отчет'!M65),"",'Сводный отчет'!M65)</f>
        <v>0,38,3</v>
      </c>
      <c r="O36" s="80">
        <f>IF(ISBLANK('Сводный отчет'!N65),"",'Сводный отчет'!N65)</f>
        <v>37</v>
      </c>
      <c r="P36" s="80">
        <f>IF(ISBLANK('Сводный отчет'!O65),"",'Сводный отчет'!O65)</f>
        <v>34</v>
      </c>
      <c r="Q36" s="80">
        <f>IF(ISBLANK('Сводный отчет'!P65),"",'Сводный отчет'!P65)</f>
        <v>34</v>
      </c>
      <c r="R36" s="80">
        <f>IF(ISBLANK('Сводный отчет'!Q65),"",'Сводный отчет'!Q65)</f>
        <v>260</v>
      </c>
      <c r="S36" s="80">
        <f>IF(ISBLANK('Сводный отчет'!R65),"",'Сводный отчет'!R65)</f>
        <v>40</v>
      </c>
      <c r="T36" s="80">
        <f>IF(ISBLANK('Сводный отчет'!S65),"",'Сводный отчет'!S65)</f>
        <v>23</v>
      </c>
      <c r="U36" s="80">
        <f>IF(ISBLANK('Сводный отчет'!T65),"",'Сводный отчет'!T65)</f>
        <v>35</v>
      </c>
      <c r="V36" s="80">
        <f>IF(ISBLANK('Сводный отчет'!U65),"",'Сводный отчет'!U65)</f>
        <v>217</v>
      </c>
      <c r="W36" s="39">
        <f>IFERROR('Личный расчет юноши'!E31,"")</f>
        <v>35</v>
      </c>
      <c r="X36">
        <f t="shared" si="0"/>
        <v>31</v>
      </c>
    </row>
    <row r="37" spans="1:24" ht="18.75" x14ac:dyDescent="0.25">
      <c r="A37" s="80">
        <f>IF(ISBLANK('Сводный отчет'!A66),"",'Сводный отчет'!A66)</f>
        <v>63</v>
      </c>
      <c r="B37" s="80" t="str">
        <f>IF(ISBLANK('Сводный отчет'!B66),"",'Сводный отчет'!B66)</f>
        <v>Могилевская Область</v>
      </c>
      <c r="C37" s="80" t="str">
        <f>IF(ISBLANK('Сводный отчет'!C66),"",'Сводный отчет'!C66)</f>
        <v/>
      </c>
      <c r="D37" s="80" t="str">
        <f>IF(ISBLANK('Сводный отчет'!D66),"",'Сводный отчет'!D66)</f>
        <v/>
      </c>
      <c r="E37" s="80" t="str">
        <f>IF(ISBLANK('Сводный отчет'!E66),"",'Сводный отчет'!E66)</f>
        <v/>
      </c>
      <c r="F37" s="80" t="e">
        <f>IF(ISBLANK('Сводный отчет'!#REF!),"",'Сводный отчет'!#REF!)</f>
        <v>#REF!</v>
      </c>
      <c r="G37" s="80" t="str">
        <f>IF(ISBLANK('Сводный отчет'!F66),"",'Сводный отчет'!F66)</f>
        <v>М</v>
      </c>
      <c r="H37" s="80" t="str">
        <f>IF(ISBLANK('Сводный отчет'!G66),"",'Сводный отчет'!G66)</f>
        <v/>
      </c>
      <c r="I37" s="80" t="str">
        <f>IF(ISBLANK('Сводный отчет'!H66),"",'Сводный отчет'!H66)</f>
        <v/>
      </c>
      <c r="J37" s="80" t="str">
        <f>IF(ISBLANK('Сводный отчет'!I66),"",'Сводный отчет'!I66)</f>
        <v/>
      </c>
      <c r="K37" s="80" t="str">
        <f>IF(ISBLANK('Сводный отчет'!J66),"",'Сводный отчет'!J66)</f>
        <v/>
      </c>
      <c r="L37" s="80" t="str">
        <f>IF(ISBLANK('Сводный отчет'!K66),"",'Сводный отчет'!K66)</f>
        <v/>
      </c>
      <c r="M37" s="80" t="str">
        <f>IF(ISBLANK('Сводный отчет'!L66),"",'Сводный отчет'!L66)</f>
        <v/>
      </c>
      <c r="N37" s="80" t="str">
        <f>IF(ISBLANK('Сводный отчет'!M66),"",'Сводный отчет'!M66)</f>
        <v/>
      </c>
      <c r="O37" s="80" t="str">
        <f>IF(ISBLANK('Сводный отчет'!N66),"",'Сводный отчет'!N66)</f>
        <v/>
      </c>
      <c r="P37" s="80" t="str">
        <f>IF(ISBLANK('Сводный отчет'!O66),"",'Сводный отчет'!O66)</f>
        <v/>
      </c>
      <c r="Q37" s="80" t="str">
        <f>IF(ISBLANK('Сводный отчет'!P66),"",'Сводный отчет'!P66)</f>
        <v/>
      </c>
      <c r="R37" s="80" t="str">
        <f>IF(ISBLANK('Сводный отчет'!Q66),"",'Сводный отчет'!Q66)</f>
        <v/>
      </c>
      <c r="S37" s="80" t="str">
        <f>IF(ISBLANK('Сводный отчет'!R66),"",'Сводный отчет'!R66)</f>
        <v/>
      </c>
      <c r="T37" s="80" t="str">
        <f>IF(ISBLANK('Сводный отчет'!S66),"",'Сводный отчет'!S66)</f>
        <v/>
      </c>
      <c r="U37" s="80" t="str">
        <f>IF(ISBLANK('Сводный отчет'!T66),"",'Сводный отчет'!T66)</f>
        <v/>
      </c>
      <c r="V37" s="80">
        <f>IF(ISBLANK('Сводный отчет'!U66),"",'Сводный отчет'!U66)</f>
        <v>0</v>
      </c>
      <c r="W37" s="39">
        <f>IFERROR('Личный расчет юноши'!E32,"")</f>
        <v>8</v>
      </c>
      <c r="X37">
        <f t="shared" si="0"/>
        <v>37</v>
      </c>
    </row>
    <row r="38" spans="1:24" ht="18.75" x14ac:dyDescent="0.25">
      <c r="A38" s="110">
        <f>IF(ISBLANK('Сводный отчет'!A74),"",'Сводный отчет'!A74)</f>
        <v>71</v>
      </c>
      <c r="B38" s="110" t="str">
        <f>IF(ISBLANK('Сводный отчет'!B74),"",'Сводный отчет'!B74)</f>
        <v>Минская область</v>
      </c>
      <c r="C38" s="110" t="str">
        <f>IF(ISBLANK('Сводный отчет'!C74),"",'Сводный отчет'!C74)</f>
        <v>Львов Алексей</v>
      </c>
      <c r="D38" s="110">
        <f>IF(ISBLANK('Сводный отчет'!D74),"",'Сводный отчет'!D74)</f>
        <v>39057</v>
      </c>
      <c r="E38" s="110">
        <f>IF(ISBLANK('Сводный отчет'!E74),"",'Сводный отчет'!E74)</f>
        <v>16</v>
      </c>
      <c r="F38" s="110" t="e">
        <f>IF(ISBLANK('Сводный отчет'!#REF!),"",'Сводный отчет'!#REF!)</f>
        <v>#REF!</v>
      </c>
      <c r="G38" s="110" t="str">
        <f>IF(ISBLANK('Сводный отчет'!F74),"",'Сводный отчет'!F74)</f>
        <v>М</v>
      </c>
      <c r="H38" s="110">
        <f>IF(ISBLANK('Сводный отчет'!G74),"",'Сводный отчет'!G74)</f>
        <v>4.0999999999999996</v>
      </c>
      <c r="I38" s="110">
        <f>IF(ISBLANK('Сводный отчет'!H74),"",'Сводный отчет'!H74)</f>
        <v>57</v>
      </c>
      <c r="J38" s="110">
        <f>IF(ISBLANK('Сводный отчет'!I74),"",'Сводный отчет'!I74)</f>
        <v>7.12</v>
      </c>
      <c r="K38" s="110">
        <f>IF(ISBLANK('Сводный отчет'!J74),"",'Сводный отчет'!J74)</f>
        <v>54</v>
      </c>
      <c r="L38" s="110" t="str">
        <f>IF(ISBLANK('Сводный отчет'!K74),"",'Сводный отчет'!K74)</f>
        <v/>
      </c>
      <c r="M38" s="110" t="str">
        <f>IF(ISBLANK('Сводный отчет'!L74),"",'Сводный отчет'!L74)</f>
        <v/>
      </c>
      <c r="N38" s="110" t="str">
        <f>IF(ISBLANK('Сводный отчет'!M74),"",'Сводный отчет'!M74)</f>
        <v>0,28,3</v>
      </c>
      <c r="O38" s="110">
        <f>IF(ISBLANK('Сводный отчет'!N74),"",'Сводный отчет'!N74)</f>
        <v>58</v>
      </c>
      <c r="P38" s="110">
        <f>IF(ISBLANK('Сводный отчет'!O74),"",'Сводный отчет'!O74)</f>
        <v>26</v>
      </c>
      <c r="Q38" s="110">
        <f>IF(ISBLANK('Сводный отчет'!P74),"",'Сводный отчет'!P74)</f>
        <v>26</v>
      </c>
      <c r="R38" s="110">
        <f>IF(ISBLANK('Сводный отчет'!Q74),"",'Сводный отчет'!Q74)</f>
        <v>288</v>
      </c>
      <c r="S38" s="110">
        <f>IF(ISBLANK('Сводный отчет'!R74),"",'Сводный отчет'!R74)</f>
        <v>60</v>
      </c>
      <c r="T38" s="110">
        <f>IF(ISBLANK('Сводный отчет'!S74),"",'Сводный отчет'!S74)</f>
        <v>12</v>
      </c>
      <c r="U38" s="110">
        <f>IF(ISBLANK('Сводный отчет'!T74),"",'Сводный отчет'!T74)</f>
        <v>14</v>
      </c>
      <c r="V38" s="110">
        <f>IF(ISBLANK('Сводный отчет'!U74),"",'Сводный отчет'!U74)</f>
        <v>269</v>
      </c>
      <c r="W38" s="39">
        <f>IFERROR('Личный расчет юноши'!E32,"")</f>
        <v>8</v>
      </c>
      <c r="X38">
        <f t="shared" si="0"/>
        <v>6</v>
      </c>
    </row>
    <row r="39" spans="1:24" ht="18.75" x14ac:dyDescent="0.25">
      <c r="A39" s="110">
        <f>IF(ISBLANK('Сводный отчет'!A75),"",'Сводный отчет'!A75)</f>
        <v>72</v>
      </c>
      <c r="B39" s="110" t="str">
        <f>IF(ISBLANK('Сводный отчет'!B75),"",'Сводный отчет'!B75)</f>
        <v>Минская область</v>
      </c>
      <c r="C39" s="110" t="str">
        <f>IF(ISBLANK('Сводный отчет'!C75),"",'Сводный отчет'!C75)</f>
        <v>Ярмолич Анатолий</v>
      </c>
      <c r="D39" s="110">
        <f>IF(ISBLANK('Сводный отчет'!D75),"",'Сводный отчет'!D75)</f>
        <v>38494</v>
      </c>
      <c r="E39" s="110">
        <f>IF(ISBLANK('Сводный отчет'!E75),"",'Сводный отчет'!E75)</f>
        <v>17</v>
      </c>
      <c r="F39" s="110" t="e">
        <f>IF(ISBLANK('Сводный отчет'!#REF!),"",'Сводный отчет'!#REF!)</f>
        <v>#REF!</v>
      </c>
      <c r="G39" s="110" t="str">
        <f>IF(ISBLANK('Сводный отчет'!F75),"",'Сводный отчет'!F75)</f>
        <v>М</v>
      </c>
      <c r="H39" s="110">
        <f>IF(ISBLANK('Сводный отчет'!G75),"",'Сводный отчет'!G75)</f>
        <v>4.5</v>
      </c>
      <c r="I39" s="110">
        <f>IF(ISBLANK('Сводный отчет'!H75),"",'Сводный отчет'!H75)</f>
        <v>42</v>
      </c>
      <c r="J39" s="110">
        <f>IF(ISBLANK('Сводный отчет'!I75),"",'Сводный отчет'!I75)</f>
        <v>11.02</v>
      </c>
      <c r="K39" s="110">
        <f>IF(ISBLANK('Сводный отчет'!J75),"",'Сводный отчет'!J75)</f>
        <v>44</v>
      </c>
      <c r="L39" s="110" t="str">
        <f>IF(ISBLANK('Сводный отчет'!K75),"",'Сводный отчет'!K75)</f>
        <v/>
      </c>
      <c r="M39" s="110" t="str">
        <f>IF(ISBLANK('Сводный отчет'!L75),"",'Сводный отчет'!L75)</f>
        <v/>
      </c>
      <c r="N39" s="110" t="str">
        <f>IF(ISBLANK('Сводный отчет'!M75),"",'Сводный отчет'!M75)</f>
        <v>0,31,2</v>
      </c>
      <c r="O39" s="110">
        <f>IF(ISBLANK('Сводный отчет'!N75),"",'Сводный отчет'!N75)</f>
        <v>48</v>
      </c>
      <c r="P39" s="110">
        <f>IF(ISBLANK('Сводный отчет'!O75),"",'Сводный отчет'!O75)</f>
        <v>22</v>
      </c>
      <c r="Q39" s="110">
        <f>IF(ISBLANK('Сводный отчет'!P75),"",'Сводный отчет'!P75)</f>
        <v>22</v>
      </c>
      <c r="R39" s="110">
        <f>IF(ISBLANK('Сводный отчет'!Q75),"",'Сводный отчет'!Q75)</f>
        <v>268</v>
      </c>
      <c r="S39" s="110">
        <f>IF(ISBLANK('Сводный отчет'!R75),"",'Сводный отчет'!R75)</f>
        <v>48</v>
      </c>
      <c r="T39" s="110">
        <f>IF(ISBLANK('Сводный отчет'!S75),"",'Сводный отчет'!S75)</f>
        <v>11</v>
      </c>
      <c r="U39" s="110">
        <f>IF(ISBLANK('Сводный отчет'!T75),"",'Сводный отчет'!T75)</f>
        <v>11</v>
      </c>
      <c r="V39" s="110">
        <f>IF(ISBLANK('Сводный отчет'!U75),"",'Сводный отчет'!U75)</f>
        <v>215</v>
      </c>
      <c r="W39" s="39">
        <f>IFERROR('Личный расчет юноши'!E33,"")</f>
        <v>36</v>
      </c>
      <c r="X39">
        <f t="shared" si="0"/>
        <v>32</v>
      </c>
    </row>
    <row r="40" spans="1:24" ht="18.75" x14ac:dyDescent="0.25">
      <c r="A40" s="110">
        <f>IF(ISBLANK('Сводный отчет'!A76),"",'Сводный отчет'!A76)</f>
        <v>73</v>
      </c>
      <c r="B40" s="110" t="str">
        <f>IF(ISBLANK('Сводный отчет'!B76),"",'Сводный отчет'!B76)</f>
        <v>Минская область</v>
      </c>
      <c r="C40" s="110" t="str">
        <f>IF(ISBLANK('Сводный отчет'!C76),"",'Сводный отчет'!C76)</f>
        <v>Паталей Александр</v>
      </c>
      <c r="D40" s="110">
        <f>IF(ISBLANK('Сводный отчет'!D76),"",'Сводный отчет'!D76)</f>
        <v>39036</v>
      </c>
      <c r="E40" s="110">
        <f>IF(ISBLANK('Сводный отчет'!E76),"",'Сводный отчет'!E76)</f>
        <v>16</v>
      </c>
      <c r="F40" s="110" t="e">
        <f>IF(ISBLANK('Сводный отчет'!#REF!),"",'Сводный отчет'!#REF!)</f>
        <v>#REF!</v>
      </c>
      <c r="G40" s="110" t="str">
        <f>IF(ISBLANK('Сводный отчет'!F76),"",'Сводный отчет'!F76)</f>
        <v>М</v>
      </c>
      <c r="H40" s="110">
        <f>IF(ISBLANK('Сводный отчет'!G76),"",'Сводный отчет'!G76)</f>
        <v>4.4000000000000004</v>
      </c>
      <c r="I40" s="110">
        <f>IF(ISBLANK('Сводный отчет'!H76),"",'Сводный отчет'!H76)</f>
        <v>46</v>
      </c>
      <c r="J40" s="110">
        <f>IF(ISBLANK('Сводный отчет'!I76),"",'Сводный отчет'!I76)</f>
        <v>7.39</v>
      </c>
      <c r="K40" s="110">
        <f>IF(ISBLANK('Сводный отчет'!J76),"",'Сводный отчет'!J76)</f>
        <v>40</v>
      </c>
      <c r="L40" s="110" t="str">
        <f>IF(ISBLANK('Сводный отчет'!K76),"",'Сводный отчет'!K76)</f>
        <v/>
      </c>
      <c r="M40" s="110" t="str">
        <f>IF(ISBLANK('Сводный отчет'!L76),"",'Сводный отчет'!L76)</f>
        <v/>
      </c>
      <c r="N40" s="110" t="str">
        <f>IF(ISBLANK('Сводный отчет'!M76),"",'Сводный отчет'!M76)</f>
        <v>0,42,0</v>
      </c>
      <c r="O40" s="110">
        <f>IF(ISBLANK('Сводный отчет'!N76),"",'Сводный отчет'!N76)</f>
        <v>35</v>
      </c>
      <c r="P40" s="110">
        <f>IF(ISBLANK('Сводный отчет'!O76),"",'Сводный отчет'!O76)</f>
        <v>20</v>
      </c>
      <c r="Q40" s="110">
        <f>IF(ISBLANK('Сводный отчет'!P76),"",'Сводный отчет'!P76)</f>
        <v>20</v>
      </c>
      <c r="R40" s="110">
        <f>IF(ISBLANK('Сводный отчет'!Q76),"",'Сводный отчет'!Q76)</f>
        <v>265</v>
      </c>
      <c r="S40" s="110">
        <f>IF(ISBLANK('Сводный отчет'!R76),"",'Сводный отчет'!R76)</f>
        <v>47</v>
      </c>
      <c r="T40" s="110">
        <f>IF(ISBLANK('Сводный отчет'!S76),"",'Сводный отчет'!S76)</f>
        <v>30</v>
      </c>
      <c r="U40" s="110">
        <f>IF(ISBLANK('Сводный отчет'!T76),"",'Сводный отчет'!T76)</f>
        <v>50</v>
      </c>
      <c r="V40" s="110">
        <f>IF(ISBLANK('Сводный отчет'!U76),"",'Сводный отчет'!U76)</f>
        <v>238</v>
      </c>
      <c r="W40" s="39">
        <f>IFERROR('Личный расчет юноши'!E34,"")</f>
        <v>19</v>
      </c>
      <c r="X40">
        <f t="shared" si="0"/>
        <v>16</v>
      </c>
    </row>
    <row r="41" spans="1:24" ht="18.75" x14ac:dyDescent="0.25">
      <c r="A41" s="110">
        <f>IF(ISBLANK('Сводный отчет'!A77),"",'Сводный отчет'!A77)</f>
        <v>74</v>
      </c>
      <c r="B41" s="110" t="str">
        <f>IF(ISBLANK('Сводный отчет'!B77),"",'Сводный отчет'!B77)</f>
        <v>Минская область</v>
      </c>
      <c r="C41" s="110" t="str">
        <f>IF(ISBLANK('Сводный отчет'!C77),"",'Сводный отчет'!C77)</f>
        <v>Минаев Александр</v>
      </c>
      <c r="D41" s="110">
        <f>IF(ISBLANK('Сводный отчет'!D77),"",'Сводный отчет'!D77)</f>
        <v>39251</v>
      </c>
      <c r="E41" s="110">
        <f>IF(ISBLANK('Сводный отчет'!E77),"",'Сводный отчет'!E77)</f>
        <v>15</v>
      </c>
      <c r="F41" s="110" t="e">
        <f>IF(ISBLANK('Сводный отчет'!#REF!),"",'Сводный отчет'!#REF!)</f>
        <v>#REF!</v>
      </c>
      <c r="G41" s="110" t="str">
        <f>IF(ISBLANK('Сводный отчет'!F77),"",'Сводный отчет'!F77)</f>
        <v>М</v>
      </c>
      <c r="H41" s="110">
        <f>IF(ISBLANK('Сводный отчет'!G77),"",'Сводный отчет'!G77)</f>
        <v>4.5</v>
      </c>
      <c r="I41" s="110">
        <f>IF(ISBLANK('Сводный отчет'!H77),"",'Сводный отчет'!H77)</f>
        <v>42</v>
      </c>
      <c r="J41" s="110">
        <f>IF(ISBLANK('Сводный отчет'!I77),"",'Сводный отчет'!I77)</f>
        <v>7.13</v>
      </c>
      <c r="K41" s="110">
        <f>IF(ISBLANK('Сводный отчет'!J77),"",'Сводный отчет'!J77)</f>
        <v>53</v>
      </c>
      <c r="L41" s="110" t="str">
        <f>IF(ISBLANK('Сводный отчет'!K77),"",'Сводный отчет'!K77)</f>
        <v/>
      </c>
      <c r="M41" s="110" t="str">
        <f>IF(ISBLANK('Сводный отчет'!L77),"",'Сводный отчет'!L77)</f>
        <v/>
      </c>
      <c r="N41" s="110" t="str">
        <f>IF(ISBLANK('Сводный отчет'!M77),"",'Сводный отчет'!M77)</f>
        <v>0,26,9</v>
      </c>
      <c r="O41" s="110">
        <f>IF(ISBLANK('Сводный отчет'!N77),"",'Сводный отчет'!N77)</f>
        <v>60</v>
      </c>
      <c r="P41" s="110">
        <f>IF(ISBLANK('Сводный отчет'!O77),"",'Сводный отчет'!O77)</f>
        <v>10</v>
      </c>
      <c r="Q41" s="110">
        <f>IF(ISBLANK('Сводный отчет'!P77),"",'Сводный отчет'!P77)</f>
        <v>10</v>
      </c>
      <c r="R41" s="110">
        <f>IF(ISBLANK('Сводный отчет'!Q77),"",'Сводный отчет'!Q77)</f>
        <v>241</v>
      </c>
      <c r="S41" s="110">
        <f>IF(ISBLANK('Сводный отчет'!R77),"",'Сводный отчет'!R77)</f>
        <v>23</v>
      </c>
      <c r="T41" s="110">
        <f>IF(ISBLANK('Сводный отчет'!S77),"",'Сводный отчет'!S77)</f>
        <v>23</v>
      </c>
      <c r="U41" s="110">
        <f>IF(ISBLANK('Сводный отчет'!T77),"",'Сводный отчет'!T77)</f>
        <v>36</v>
      </c>
      <c r="V41" s="110">
        <f>IF(ISBLANK('Сводный отчет'!U77),"",'Сводный отчет'!U77)</f>
        <v>224</v>
      </c>
      <c r="W41" s="39">
        <f>IFERROR('Личный расчет юноши'!E35,"")</f>
        <v>32</v>
      </c>
      <c r="X41">
        <f t="shared" si="0"/>
        <v>29</v>
      </c>
    </row>
    <row r="42" spans="1:24" ht="18.75" x14ac:dyDescent="0.25">
      <c r="A42" s="110">
        <f>IF(ISBLANK('Сводный отчет'!A78),"",'Сводный отчет'!A78)</f>
        <v>75</v>
      </c>
      <c r="B42" s="110" t="str">
        <f>IF(ISBLANK('Сводный отчет'!B78),"",'Сводный отчет'!B78)</f>
        <v>Минская область</v>
      </c>
      <c r="C42" s="110" t="str">
        <f>IF(ISBLANK('Сводный отчет'!C78),"",'Сводный отчет'!C78)</f>
        <v>Белов Александр</v>
      </c>
      <c r="D42" s="110">
        <f>IF(ISBLANK('Сводный отчет'!D78),"",'Сводный отчет'!D78)</f>
        <v>38884</v>
      </c>
      <c r="E42" s="110">
        <f>IF(ISBLANK('Сводный отчет'!E78),"",'Сводный отчет'!E78)</f>
        <v>16</v>
      </c>
      <c r="F42" s="110" t="e">
        <f>IF(ISBLANK('Сводный отчет'!#REF!),"",'Сводный отчет'!#REF!)</f>
        <v>#REF!</v>
      </c>
      <c r="G42" s="110" t="str">
        <f>IF(ISBLANK('Сводный отчет'!F78),"",'Сводный отчет'!F78)</f>
        <v>М</v>
      </c>
      <c r="H42" s="110">
        <f>IF(ISBLANK('Сводный отчет'!G78),"",'Сводный отчет'!G78)</f>
        <v>4.0999999999999996</v>
      </c>
      <c r="I42" s="110">
        <f>IF(ISBLANK('Сводный отчет'!H78),"",'Сводный отчет'!H78)</f>
        <v>57</v>
      </c>
      <c r="J42" s="110">
        <f>IF(ISBLANK('Сводный отчет'!I78),"",'Сводный отчет'!I78)</f>
        <v>7.37</v>
      </c>
      <c r="K42" s="110">
        <f>IF(ISBLANK('Сводный отчет'!J78),"",'Сводный отчет'!J78)</f>
        <v>41</v>
      </c>
      <c r="L42" s="110" t="str">
        <f>IF(ISBLANK('Сводный отчет'!K78),"",'Сводный отчет'!K78)</f>
        <v/>
      </c>
      <c r="M42" s="110" t="str">
        <f>IF(ISBLANK('Сводный отчет'!L78),"",'Сводный отчет'!L78)</f>
        <v/>
      </c>
      <c r="N42" s="110" t="str">
        <f>IF(ISBLANK('Сводный отчет'!M78),"",'Сводный отчет'!M78)</f>
        <v>0,46,1</v>
      </c>
      <c r="O42" s="110">
        <f>IF(ISBLANK('Сводный отчет'!N78),"",'Сводный отчет'!N78)</f>
        <v>30</v>
      </c>
      <c r="P42" s="110">
        <f>IF(ISBLANK('Сводный отчет'!O78),"",'Сводный отчет'!O78)</f>
        <v>23</v>
      </c>
      <c r="Q42" s="110">
        <f>IF(ISBLANK('Сводный отчет'!P78),"",'Сводный отчет'!P78)</f>
        <v>23</v>
      </c>
      <c r="R42" s="110">
        <f>IF(ISBLANK('Сводный отчет'!Q78),"",'Сводный отчет'!Q78)</f>
        <v>265</v>
      </c>
      <c r="S42" s="110">
        <f>IF(ISBLANK('Сводный отчет'!R78),"",'Сводный отчет'!R78)</f>
        <v>47</v>
      </c>
      <c r="T42" s="110">
        <f>IF(ISBLANK('Сводный отчет'!S78),"",'Сводный отчет'!S78)</f>
        <v>25</v>
      </c>
      <c r="U42" s="110">
        <f>IF(ISBLANK('Сводный отчет'!T78),"",'Сводный отчет'!T78)</f>
        <v>40</v>
      </c>
      <c r="V42" s="110">
        <f>IF(ISBLANK('Сводный отчет'!U78),"",'Сводный отчет'!U78)</f>
        <v>238</v>
      </c>
      <c r="W42" s="39">
        <f>IFERROR('Личный расчет юноши'!E36,"")</f>
        <v>20</v>
      </c>
      <c r="X42">
        <f t="shared" si="0"/>
        <v>16</v>
      </c>
    </row>
    <row r="43" spans="1:24" ht="18.75" x14ac:dyDescent="0.25">
      <c r="A43" s="110">
        <f>IF(ISBLANK('Сводный отчет'!A79),"",'Сводный отчет'!A79)</f>
        <v>76</v>
      </c>
      <c r="B43" s="110" t="str">
        <f>IF(ISBLANK('Сводный отчет'!B79),"",'Сводный отчет'!B79)</f>
        <v>Минская область</v>
      </c>
      <c r="C43" s="110" t="str">
        <f>IF(ISBLANK('Сводный отчет'!C79),"",'Сводный отчет'!C79)</f>
        <v>Санец Максим</v>
      </c>
      <c r="D43" s="110">
        <f>IF(ISBLANK('Сводный отчет'!D79),"",'Сводный отчет'!D79)</f>
        <v>38703</v>
      </c>
      <c r="E43" s="110">
        <f>IF(ISBLANK('Сводный отчет'!E79),"",'Сводный отчет'!E79)</f>
        <v>17</v>
      </c>
      <c r="F43" s="110" t="e">
        <f>IF(ISBLANK('Сводный отчет'!#REF!),"",'Сводный отчет'!#REF!)</f>
        <v>#REF!</v>
      </c>
      <c r="G43" s="110" t="str">
        <f>IF(ISBLANK('Сводный отчет'!F79),"",'Сводный отчет'!F79)</f>
        <v>М</v>
      </c>
      <c r="H43" s="110">
        <f>IF(ISBLANK('Сводный отчет'!G79),"",'Сводный отчет'!G79)</f>
        <v>4.2</v>
      </c>
      <c r="I43" s="110">
        <f>IF(ISBLANK('Сводный отчет'!H79),"",'Сводный отчет'!H79)</f>
        <v>53</v>
      </c>
      <c r="J43" s="110">
        <f>IF(ISBLANK('Сводный отчет'!I79),"",'Сводный отчет'!I79)</f>
        <v>12.16</v>
      </c>
      <c r="K43" s="110">
        <f>IF(ISBLANK('Сводный отчет'!J79),"",'Сводный отчет'!J79)</f>
        <v>28</v>
      </c>
      <c r="L43" s="110" t="str">
        <f>IF(ISBLANK('Сводный отчет'!K79),"",'Сводный отчет'!K79)</f>
        <v/>
      </c>
      <c r="M43" s="110" t="str">
        <f>IF(ISBLANK('Сводный отчет'!L79),"",'Сводный отчет'!L79)</f>
        <v/>
      </c>
      <c r="N43" s="110" t="str">
        <f>IF(ISBLANK('Сводный отчет'!M79),"",'Сводный отчет'!M79)</f>
        <v>0,39,4</v>
      </c>
      <c r="O43" s="110">
        <f>IF(ISBLANK('Сводный отчет'!N79),"",'Сводный отчет'!N79)</f>
        <v>36</v>
      </c>
      <c r="P43" s="110">
        <f>IF(ISBLANK('Сводный отчет'!O79),"",'Сводный отчет'!O79)</f>
        <v>24</v>
      </c>
      <c r="Q43" s="110">
        <f>IF(ISBLANK('Сводный отчет'!P79),"",'Сводный отчет'!P79)</f>
        <v>24</v>
      </c>
      <c r="R43" s="110">
        <f>IF(ISBLANK('Сводный отчет'!Q79),"",'Сводный отчет'!Q79)</f>
        <v>270</v>
      </c>
      <c r="S43" s="110">
        <f>IF(ISBLANK('Сводный отчет'!R79),"",'Сводный отчет'!R79)</f>
        <v>50</v>
      </c>
      <c r="T43" s="110">
        <f>IF(ISBLANK('Сводный отчет'!S79),"",'Сводный отчет'!S79)</f>
        <v>27</v>
      </c>
      <c r="U43" s="110">
        <f>IF(ISBLANK('Сводный отчет'!T79),"",'Сводный отчет'!T79)</f>
        <v>43</v>
      </c>
      <c r="V43" s="110">
        <f>IF(ISBLANK('Сводный отчет'!U79),"",'Сводный отчет'!U79)</f>
        <v>234</v>
      </c>
      <c r="W43" s="39">
        <f>IFERROR('Личный расчет юноши'!E37,"")</f>
        <v>24</v>
      </c>
      <c r="X43">
        <f t="shared" si="0"/>
        <v>19</v>
      </c>
    </row>
    <row r="44" spans="1:24" ht="18.75" x14ac:dyDescent="0.25">
      <c r="A44" s="110">
        <f>IF(ISBLANK('Сводный отчет'!A80),"",'Сводный отчет'!A80)</f>
        <v>77</v>
      </c>
      <c r="B44" s="110" t="str">
        <f>IF(ISBLANK('Сводный отчет'!B80),"",'Сводный отчет'!B80)</f>
        <v>Минская область</v>
      </c>
      <c r="C44" s="110" t="str">
        <f>IF(ISBLANK('Сводный отчет'!C80),"",'Сводный отчет'!C80)</f>
        <v/>
      </c>
      <c r="D44" s="110" t="str">
        <f>IF(ISBLANK('Сводный отчет'!D80),"",'Сводный отчет'!D80)</f>
        <v/>
      </c>
      <c r="E44" s="110" t="str">
        <f>IF(ISBLANK('Сводный отчет'!E80),"",'Сводный отчет'!E80)</f>
        <v/>
      </c>
      <c r="F44" s="110" t="e">
        <f>IF(ISBLANK('Сводный отчет'!#REF!),"",'Сводный отчет'!#REF!)</f>
        <v>#REF!</v>
      </c>
      <c r="G44" s="110" t="str">
        <f>IF(ISBLANK('Сводный отчет'!F80),"",'Сводный отчет'!F80)</f>
        <v>М</v>
      </c>
      <c r="H44" s="110" t="str">
        <f>IF(ISBLANK('Сводный отчет'!G80),"",'Сводный отчет'!G80)</f>
        <v/>
      </c>
      <c r="I44" s="110" t="str">
        <f>IF(ISBLANK('Сводный отчет'!H80),"",'Сводный отчет'!H80)</f>
        <v/>
      </c>
      <c r="J44" s="110" t="str">
        <f>IF(ISBLANK('Сводный отчет'!I80),"",'Сводный отчет'!I80)</f>
        <v/>
      </c>
      <c r="K44" s="110" t="str">
        <f>IF(ISBLANK('Сводный отчет'!J80),"",'Сводный отчет'!J80)</f>
        <v/>
      </c>
      <c r="L44" s="110" t="str">
        <f>IF(ISBLANK('Сводный отчет'!K80),"",'Сводный отчет'!K80)</f>
        <v/>
      </c>
      <c r="M44" s="110" t="str">
        <f>IF(ISBLANK('Сводный отчет'!L80),"",'Сводный отчет'!L80)</f>
        <v/>
      </c>
      <c r="N44" s="110" t="str">
        <f>IF(ISBLANK('Сводный отчет'!M80),"",'Сводный отчет'!M80)</f>
        <v/>
      </c>
      <c r="O44" s="110" t="str">
        <f>IF(ISBLANK('Сводный отчет'!N80),"",'Сводный отчет'!N80)</f>
        <v/>
      </c>
      <c r="P44" s="110" t="str">
        <f>IF(ISBLANK('Сводный отчет'!O80),"",'Сводный отчет'!O80)</f>
        <v/>
      </c>
      <c r="Q44" s="110" t="str">
        <f>IF(ISBLANK('Сводный отчет'!P80),"",'Сводный отчет'!P80)</f>
        <v/>
      </c>
      <c r="R44" s="110" t="str">
        <f>IF(ISBLANK('Сводный отчет'!Q80),"",'Сводный отчет'!Q80)</f>
        <v/>
      </c>
      <c r="S44" s="110" t="str">
        <f>IF(ISBLANK('Сводный отчет'!R80),"",'Сводный отчет'!R80)</f>
        <v/>
      </c>
      <c r="T44" s="110" t="str">
        <f>IF(ISBLANK('Сводный отчет'!S80),"",'Сводный отчет'!S80)</f>
        <v/>
      </c>
      <c r="U44" s="110" t="str">
        <f>IF(ISBLANK('Сводный отчет'!T80),"",'Сводный отчет'!T80)</f>
        <v/>
      </c>
      <c r="V44" s="110">
        <f>IF(ISBLANK('Сводный отчет'!U80),"",'Сводный отчет'!U80)</f>
        <v>0</v>
      </c>
      <c r="W44" s="39" t="str">
        <f>IFERROR('Личный расчет юноши'!E38,"")</f>
        <v/>
      </c>
      <c r="X44">
        <f t="shared" si="0"/>
        <v>37</v>
      </c>
    </row>
    <row r="45" spans="1:24" ht="18.75" x14ac:dyDescent="0.25">
      <c r="A45" s="90">
        <f>IF(ISBLANK('Сводный отчет'!A89),"",'Сводный отчет'!A89)</f>
        <v>86</v>
      </c>
      <c r="B45" s="91" t="str">
        <f>IF(ISBLANK('Сводный отчет'!B89),"",'Сводный отчет'!B89)</f>
        <v>г. Минск</v>
      </c>
      <c r="C45" s="92" t="str">
        <f>IF(ISBLANK('Сводный отчет'!C89),"",'Сводный отчет'!C89)</f>
        <v>Ленко Евгений</v>
      </c>
      <c r="D45" s="93">
        <f>IF(ISBLANK('Сводный отчет'!D89),"",'Сводный отчет'!D89)</f>
        <v>37971</v>
      </c>
      <c r="E45" s="94">
        <f>IF(ISBLANK('Сводный отчет'!E89),"",'Сводный отчет'!E89)</f>
        <v>19</v>
      </c>
      <c r="F45" s="95" t="e">
        <f>IF(ISBLANK('Сводный отчет'!#REF!),"",'Сводный отчет'!#REF!)</f>
        <v>#REF!</v>
      </c>
      <c r="G45" s="94" t="str">
        <f>IF(ISBLANK('Сводный отчет'!F89),"",'Сводный отчет'!F89)</f>
        <v>М</v>
      </c>
      <c r="H45" s="96">
        <f>IF(ISBLANK('Сводный отчет'!G89),"",'Сводный отчет'!G89)</f>
        <v>4.5</v>
      </c>
      <c r="I45" s="97">
        <f>IF(ISBLANK('Сводный отчет'!H89),"",'Сводный отчет'!H89)</f>
        <v>42</v>
      </c>
      <c r="J45" s="98">
        <f>IF(ISBLANK('Сводный отчет'!I89),"",'Сводный отчет'!I89)</f>
        <v>12.08</v>
      </c>
      <c r="K45" s="99">
        <f>IF(ISBLANK('Сводный отчет'!J89),"",'Сводный отчет'!J89)</f>
        <v>29</v>
      </c>
      <c r="L45" s="96" t="str">
        <f>IF(ISBLANK('Сводный отчет'!K89),"",'Сводный отчет'!K89)</f>
        <v/>
      </c>
      <c r="M45" s="97" t="str">
        <f>IF(ISBLANK('Сводный отчет'!L89),"",'Сводный отчет'!L89)</f>
        <v/>
      </c>
      <c r="N45" s="98" t="str">
        <f>IF(ISBLANK('Сводный отчет'!M89),"",'Сводный отчет'!M89)</f>
        <v>0,38,6</v>
      </c>
      <c r="O45" s="99">
        <f>IF(ISBLANK('Сводный отчет'!N89),"",'Сводный отчет'!N89)</f>
        <v>37</v>
      </c>
      <c r="P45" s="96">
        <f>IF(ISBLANK('Сводный отчет'!O89),"",'Сводный отчет'!O89)</f>
        <v>32</v>
      </c>
      <c r="Q45" s="97">
        <f>IF(ISBLANK('Сводный отчет'!P89),"",'Сводный отчет'!P89)</f>
        <v>32</v>
      </c>
      <c r="R45" s="98">
        <f>IF(ISBLANK('Сводный отчет'!Q89),"",'Сводный отчет'!Q89)</f>
        <v>257</v>
      </c>
      <c r="S45" s="99">
        <f>IF(ISBLANK('Сводный отчет'!R89),"",'Сводный отчет'!R89)</f>
        <v>37</v>
      </c>
      <c r="T45" s="96">
        <f>IF(ISBLANK('Сводный отчет'!S89),"",'Сводный отчет'!S89)</f>
        <v>27</v>
      </c>
      <c r="U45" s="97">
        <f>IF(ISBLANK('Сводный отчет'!T89),"",'Сводный отчет'!T89)</f>
        <v>43</v>
      </c>
      <c r="V45" s="94">
        <f>IF(ISBLANK('Сводный отчет'!U89),"",'Сводный отчет'!U89)</f>
        <v>220</v>
      </c>
      <c r="W45" s="39">
        <f>IFERROR('Личный расчет юноши'!E39,"")</f>
        <v>34</v>
      </c>
      <c r="X45" t="str">
        <f t="shared" si="0"/>
        <v/>
      </c>
    </row>
    <row r="46" spans="1:24" ht="18.75" x14ac:dyDescent="0.25">
      <c r="A46" s="90">
        <f>IF(ISBLANK('Сводный отчет'!A91),"",'Сводный отчет'!A91)</f>
        <v>88</v>
      </c>
      <c r="B46" s="91" t="str">
        <f>IF(ISBLANK('Сводный отчет'!B91),"",'Сводный отчет'!B91)</f>
        <v>г. Минск</v>
      </c>
      <c r="C46" s="92" t="str">
        <f>IF(ISBLANK('Сводный отчет'!C91),"",'Сводный отчет'!C91)</f>
        <v>Нелюб Никита</v>
      </c>
      <c r="D46" s="93">
        <f>IF(ISBLANK('Сводный отчет'!D91),"",'Сводный отчет'!D91)</f>
        <v>38427</v>
      </c>
      <c r="E46" s="94">
        <f>IF(ISBLANK('Сводный отчет'!E91),"",'Сводный отчет'!E91)</f>
        <v>18</v>
      </c>
      <c r="F46" s="95" t="e">
        <f>IF(ISBLANK('Сводный отчет'!#REF!),"",'Сводный отчет'!#REF!)</f>
        <v>#REF!</v>
      </c>
      <c r="G46" s="94" t="str">
        <f>IF(ISBLANK('Сводный отчет'!F91),"",'Сводный отчет'!F91)</f>
        <v>М</v>
      </c>
      <c r="H46" s="96">
        <f>IF(ISBLANK('Сводный отчет'!G91),"",'Сводный отчет'!G91)</f>
        <v>4.2</v>
      </c>
      <c r="I46" s="97">
        <f>IF(ISBLANK('Сводный отчет'!H91),"",'Сводный отчет'!H91)</f>
        <v>53</v>
      </c>
      <c r="J46" s="98">
        <f>IF(ISBLANK('Сводный отчет'!I91),"",'Сводный отчет'!I91)</f>
        <v>10.56</v>
      </c>
      <c r="K46" s="99">
        <f>IF(ISBLANK('Сводный отчет'!J91),"",'Сводный отчет'!J91)</f>
        <v>47</v>
      </c>
      <c r="L46" s="96" t="str">
        <f>IF(ISBLANK('Сводный отчет'!K91),"",'Сводный отчет'!K91)</f>
        <v/>
      </c>
      <c r="M46" s="97" t="str">
        <f>IF(ISBLANK('Сводный отчет'!L91),"",'Сводный отчет'!L91)</f>
        <v/>
      </c>
      <c r="N46" s="98" t="str">
        <f>IF(ISBLANK('Сводный отчет'!M91),"",'Сводный отчет'!M91)</f>
        <v>0,33,5</v>
      </c>
      <c r="O46" s="99">
        <f>IF(ISBLANK('Сводный отчет'!N91),"",'Сводный отчет'!N91)</f>
        <v>44</v>
      </c>
      <c r="P46" s="96">
        <f>IF(ISBLANK('Сводный отчет'!O91),"",'Сводный отчет'!O91)</f>
        <v>17</v>
      </c>
      <c r="Q46" s="97">
        <f>IF(ISBLANK('Сводный отчет'!P91),"",'Сводный отчет'!P91)</f>
        <v>17</v>
      </c>
      <c r="R46" s="98">
        <f>IF(ISBLANK('Сводный отчет'!Q91),"",'Сводный отчет'!Q91)</f>
        <v>254</v>
      </c>
      <c r="S46" s="99">
        <f>IF(ISBLANK('Сводный отчет'!R91),"",'Сводный отчет'!R91)</f>
        <v>34</v>
      </c>
      <c r="T46" s="96">
        <f>IF(ISBLANK('Сводный отчет'!S91),"",'Сводный отчет'!S91)</f>
        <v>23</v>
      </c>
      <c r="U46" s="97">
        <f>IF(ISBLANK('Сводный отчет'!T91),"",'Сводный отчет'!T91)</f>
        <v>35</v>
      </c>
      <c r="V46" s="94">
        <f>IF(ISBLANK('Сводный отчет'!U91),"",'Сводный отчет'!U91)</f>
        <v>230</v>
      </c>
      <c r="W46" s="39">
        <f>IFERROR('Личный расчет юноши'!E40,"")</f>
        <v>28</v>
      </c>
      <c r="X46">
        <f t="shared" si="0"/>
        <v>25</v>
      </c>
    </row>
    <row r="47" spans="1:24" ht="18.75" x14ac:dyDescent="0.25">
      <c r="A47" s="90">
        <f>IF(ISBLANK('Сводный отчет'!A92),"",'Сводный отчет'!A92)</f>
        <v>89</v>
      </c>
      <c r="B47" s="91" t="str">
        <f>IF(ISBLANK('Сводный отчет'!B92),"",'Сводный отчет'!B92)</f>
        <v>г. Минск</v>
      </c>
      <c r="C47" s="92" t="str">
        <f>IF(ISBLANK('Сводный отчет'!C92),"",'Сводный отчет'!C92)</f>
        <v>Чернышев Александр</v>
      </c>
      <c r="D47" s="93">
        <f>IF(ISBLANK('Сводный отчет'!D92),"",'Сводный отчет'!D92)</f>
        <v>38650</v>
      </c>
      <c r="E47" s="94">
        <f>IF(ISBLANK('Сводный отчет'!E92),"",'Сводный отчет'!E92)</f>
        <v>17</v>
      </c>
      <c r="F47" s="95" t="e">
        <f>IF(ISBLANK('Сводный отчет'!#REF!),"",'Сводный отчет'!#REF!)</f>
        <v>#REF!</v>
      </c>
      <c r="G47" s="94" t="str">
        <f>IF(ISBLANK('Сводный отчет'!F92),"",'Сводный отчет'!F92)</f>
        <v>М</v>
      </c>
      <c r="H47" s="96">
        <f>IF(ISBLANK('Сводный отчет'!G92),"",'Сводный отчет'!G92)</f>
        <v>4.5</v>
      </c>
      <c r="I47" s="97">
        <f>IF(ISBLANK('Сводный отчет'!H92),"",'Сводный отчет'!H92)</f>
        <v>42</v>
      </c>
      <c r="J47" s="98">
        <f>IF(ISBLANK('Сводный отчет'!I92),"",'Сводный отчет'!I92)</f>
        <v>10.5</v>
      </c>
      <c r="K47" s="99">
        <f>IF(ISBLANK('Сводный отчет'!J92),"",'Сводный отчет'!J92)</f>
        <v>50</v>
      </c>
      <c r="L47" s="96" t="str">
        <f>IF(ISBLANK('Сводный отчет'!K92),"",'Сводный отчет'!K92)</f>
        <v/>
      </c>
      <c r="M47" s="97" t="str">
        <f>IF(ISBLANK('Сводный отчет'!L92),"",'Сводный отчет'!L92)</f>
        <v/>
      </c>
      <c r="N47" s="98" t="str">
        <f>IF(ISBLANK('Сводный отчет'!M92),"",'Сводный отчет'!M92)</f>
        <v>0,26,8</v>
      </c>
      <c r="O47" s="99">
        <f>IF(ISBLANK('Сводный отчет'!N92),"",'Сводный отчет'!N92)</f>
        <v>60</v>
      </c>
      <c r="P47" s="96">
        <f>IF(ISBLANK('Сводный отчет'!O92),"",'Сводный отчет'!O92)</f>
        <v>38</v>
      </c>
      <c r="Q47" s="97">
        <f>IF(ISBLANK('Сводный отчет'!P92),"",'Сводный отчет'!P92)</f>
        <v>38</v>
      </c>
      <c r="R47" s="98">
        <f>IF(ISBLANK('Сводный отчет'!Q92),"",'Сводный отчет'!Q92)</f>
        <v>271</v>
      </c>
      <c r="S47" s="99">
        <f>IF(ISBLANK('Сводный отчет'!R92),"",'Сводный отчет'!R92)</f>
        <v>51</v>
      </c>
      <c r="T47" s="96">
        <f>IF(ISBLANK('Сводный отчет'!S92),"",'Сводный отчет'!S92)</f>
        <v>23</v>
      </c>
      <c r="U47" s="97">
        <f>IF(ISBLANK('Сводный отчет'!T92),"",'Сводный отчет'!T92)</f>
        <v>35</v>
      </c>
      <c r="V47" s="94">
        <f>IF(ISBLANK('Сводный отчет'!U92),"",'Сводный отчет'!U92)</f>
        <v>276</v>
      </c>
      <c r="W47" s="39">
        <f>IFERROR('Личный расчет юноши'!E41,"")</f>
        <v>5</v>
      </c>
      <c r="X47" t="str">
        <f t="shared" si="0"/>
        <v/>
      </c>
    </row>
    <row r="48" spans="1:24" ht="18.75" x14ac:dyDescent="0.25">
      <c r="A48" s="90">
        <f>IF(ISBLANK('Сводный отчет'!A93),"",'Сводный отчет'!A93)</f>
        <v>90</v>
      </c>
      <c r="B48" s="91" t="str">
        <f>IF(ISBLANK('Сводный отчет'!B93),"",'Сводный отчет'!B93)</f>
        <v>г. Минск</v>
      </c>
      <c r="C48" s="92" t="str">
        <f>IF(ISBLANK('Сводный отчет'!C93),"",'Сводный отчет'!C93)</f>
        <v>Домкин Иван</v>
      </c>
      <c r="D48" s="93">
        <f>IF(ISBLANK('Сводный отчет'!D93),"",'Сводный отчет'!D93)</f>
        <v>38659</v>
      </c>
      <c r="E48" s="94">
        <f>IF(ISBLANK('Сводный отчет'!E93),"",'Сводный отчет'!E93)</f>
        <v>17</v>
      </c>
      <c r="F48" s="95" t="e">
        <f>IF(ISBLANK('Сводный отчет'!#REF!),"",'Сводный отчет'!#REF!)</f>
        <v>#REF!</v>
      </c>
      <c r="G48" s="94" t="str">
        <f>IF(ISBLANK('Сводный отчет'!F93),"",'Сводный отчет'!F93)</f>
        <v>М</v>
      </c>
      <c r="H48" s="96">
        <f>IF(ISBLANK('Сводный отчет'!G93),"",'Сводный отчет'!G93)</f>
        <v>4.3</v>
      </c>
      <c r="I48" s="97">
        <f>IF(ISBLANK('Сводный отчет'!H93),"",'Сводный отчет'!H93)</f>
        <v>49</v>
      </c>
      <c r="J48" s="98">
        <f>IF(ISBLANK('Сводный отчет'!I93),"",'Сводный отчет'!I93)</f>
        <v>10.57</v>
      </c>
      <c r="K48" s="99">
        <f>IF(ISBLANK('Сводный отчет'!J93),"",'Сводный отчет'!J93)</f>
        <v>46</v>
      </c>
      <c r="L48" s="96" t="str">
        <f>IF(ISBLANK('Сводный отчет'!K93),"",'Сводный отчет'!K93)</f>
        <v/>
      </c>
      <c r="M48" s="97" t="str">
        <f>IF(ISBLANK('Сводный отчет'!L93),"",'Сводный отчет'!L93)</f>
        <v/>
      </c>
      <c r="N48" s="98" t="str">
        <f>IF(ISBLANK('Сводный отчет'!M93),"",'Сводный отчет'!M93)</f>
        <v>0,36,1</v>
      </c>
      <c r="O48" s="99">
        <f>IF(ISBLANK('Сводный отчет'!N93),"",'Сводный отчет'!N93)</f>
        <v>39</v>
      </c>
      <c r="P48" s="96">
        <f>IF(ISBLANK('Сводный отчет'!O93),"",'Сводный отчет'!O93)</f>
        <v>36</v>
      </c>
      <c r="Q48" s="97">
        <f>IF(ISBLANK('Сводный отчет'!P93),"",'Сводный отчет'!P93)</f>
        <v>36</v>
      </c>
      <c r="R48" s="98">
        <f>IF(ISBLANK('Сводный отчет'!Q93),"",'Сводный отчет'!Q93)</f>
        <v>252</v>
      </c>
      <c r="S48" s="99">
        <f>IF(ISBLANK('Сводный отчет'!R93),"",'Сводный отчет'!R93)</f>
        <v>32</v>
      </c>
      <c r="T48" s="96">
        <f>IF(ISBLANK('Сводный отчет'!S93),"",'Сводный отчет'!S93)</f>
        <v>24</v>
      </c>
      <c r="U48" s="97">
        <f>IF(ISBLANK('Сводный отчет'!T93),"",'Сводный отчет'!T93)</f>
        <v>37</v>
      </c>
      <c r="V48" s="94">
        <f>IF(ISBLANK('Сводный отчет'!U93),"",'Сводный отчет'!U93)</f>
        <v>239</v>
      </c>
      <c r="W48" s="39">
        <f>IFERROR('Личный расчет юноши'!E42,"")</f>
        <v>17</v>
      </c>
      <c r="X48" t="str">
        <f t="shared" si="0"/>
        <v/>
      </c>
    </row>
    <row r="49" spans="1:24" ht="19.5" thickBot="1" x14ac:dyDescent="0.3">
      <c r="A49" s="100">
        <f>IF(ISBLANK('Сводный отчет'!A94),"",'Сводный отчет'!A94)</f>
        <v>91</v>
      </c>
      <c r="B49" s="101" t="str">
        <f>IF(ISBLANK('Сводный отчет'!B94),"",'Сводный отчет'!B94)</f>
        <v>г. Минск</v>
      </c>
      <c r="C49" s="102" t="str">
        <f>IF(ISBLANK('Сводный отчет'!C94),"",'Сводный отчет'!C94)</f>
        <v/>
      </c>
      <c r="D49" s="103" t="str">
        <f>IF(ISBLANK('Сводный отчет'!D94),"",'Сводный отчет'!D94)</f>
        <v/>
      </c>
      <c r="E49" s="104" t="str">
        <f>IF(ISBLANK('Сводный отчет'!E94),"",'Сводный отчет'!E94)</f>
        <v/>
      </c>
      <c r="F49" s="105" t="e">
        <f>IF(ISBLANK('Сводный отчет'!#REF!),"",'Сводный отчет'!#REF!)</f>
        <v>#REF!</v>
      </c>
      <c r="G49" s="104" t="str">
        <f>IF(ISBLANK('Сводный отчет'!F94),"",'Сводный отчет'!F94)</f>
        <v>М</v>
      </c>
      <c r="H49" s="106" t="str">
        <f>IF(ISBLANK('Сводный отчет'!G94),"",'Сводный отчет'!G94)</f>
        <v/>
      </c>
      <c r="I49" s="107" t="str">
        <f>IF(ISBLANK('Сводный отчет'!H94),"",'Сводный отчет'!H94)</f>
        <v/>
      </c>
      <c r="J49" s="108" t="str">
        <f>IF(ISBLANK('Сводный отчет'!I94),"",'Сводный отчет'!I94)</f>
        <v/>
      </c>
      <c r="K49" s="109" t="str">
        <f>IF(ISBLANK('Сводный отчет'!J94),"",'Сводный отчет'!J94)</f>
        <v/>
      </c>
      <c r="L49" s="106" t="str">
        <f>IF(ISBLANK('Сводный отчет'!K94),"",'Сводный отчет'!K94)</f>
        <v/>
      </c>
      <c r="M49" s="107" t="str">
        <f>IF(ISBLANK('Сводный отчет'!L94),"",'Сводный отчет'!L94)</f>
        <v/>
      </c>
      <c r="N49" s="108" t="str">
        <f>IF(ISBLANK('Сводный отчет'!M94),"",'Сводный отчет'!M94)</f>
        <v/>
      </c>
      <c r="O49" s="109" t="str">
        <f>IF(ISBLANK('Сводный отчет'!N94),"",'Сводный отчет'!N94)</f>
        <v/>
      </c>
      <c r="P49" s="106" t="str">
        <f>IF(ISBLANK('Сводный отчет'!O94),"",'Сводный отчет'!O94)</f>
        <v/>
      </c>
      <c r="Q49" s="107" t="str">
        <f>IF(ISBLANK('Сводный отчет'!P94),"",'Сводный отчет'!P94)</f>
        <v/>
      </c>
      <c r="R49" s="108" t="str">
        <f>IF(ISBLANK('Сводный отчет'!Q94),"",'Сводный отчет'!Q94)</f>
        <v/>
      </c>
      <c r="S49" s="109" t="str">
        <f>IF(ISBLANK('Сводный отчет'!R94),"",'Сводный отчет'!R94)</f>
        <v/>
      </c>
      <c r="T49" s="106" t="str">
        <f>IF(ISBLANK('Сводный отчет'!S94),"",'Сводный отчет'!S94)</f>
        <v/>
      </c>
      <c r="U49" s="107" t="str">
        <f>IF(ISBLANK('Сводный отчет'!T94),"",'Сводный отчет'!T94)</f>
        <v/>
      </c>
      <c r="V49" s="104">
        <f>IF(ISBLANK('Сводный отчет'!U94),"",'Сводный отчет'!U94)</f>
        <v>0</v>
      </c>
      <c r="W49" s="39" t="str">
        <f>IFERROR('Личный расчет юноши'!E43,"")</f>
        <v/>
      </c>
      <c r="X49">
        <f t="shared" si="0"/>
        <v>37</v>
      </c>
    </row>
  </sheetData>
  <mergeCells count="15">
    <mergeCell ref="V1:W1"/>
    <mergeCell ref="D1:D2"/>
    <mergeCell ref="E1:E2"/>
    <mergeCell ref="J1:K1"/>
    <mergeCell ref="L1:M1"/>
    <mergeCell ref="N1:O1"/>
    <mergeCell ref="P1:Q1"/>
    <mergeCell ref="R1:S1"/>
    <mergeCell ref="T1:U1"/>
    <mergeCell ref="H1:I1"/>
    <mergeCell ref="A1:A2"/>
    <mergeCell ref="C1:C2"/>
    <mergeCell ref="F1:F2"/>
    <mergeCell ref="G1:G2"/>
    <mergeCell ref="B1:B2"/>
  </mergeCells>
  <phoneticPr fontId="0" type="noConversion"/>
  <pageMargins left="0.7" right="0.7" top="0.75" bottom="0.75" header="0.3" footer="0.3"/>
  <pageSetup paperSize="9" scale="3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zoomScale="85" zoomScaleNormal="85" workbookViewId="0">
      <selection activeCell="L39" sqref="L39"/>
    </sheetView>
  </sheetViews>
  <sheetFormatPr defaultColWidth="9.140625" defaultRowHeight="15" x14ac:dyDescent="0.25"/>
  <cols>
    <col min="1" max="3" width="9.140625" style="159"/>
    <col min="4" max="4" width="9.5703125" style="159" bestFit="1" customWidth="1"/>
    <col min="5" max="16" width="9.140625" style="159"/>
    <col min="17" max="17" width="29.140625" style="159" customWidth="1"/>
    <col min="18" max="18" width="29.85546875" style="159" customWidth="1"/>
    <col min="19" max="16384" width="9.140625" style="159"/>
  </cols>
  <sheetData>
    <row r="1" spans="1:23" ht="45.75" customHeight="1" thickBot="1" x14ac:dyDescent="0.3">
      <c r="A1" s="158" t="s">
        <v>36</v>
      </c>
      <c r="B1" s="158"/>
      <c r="C1" s="158"/>
      <c r="D1" s="163" t="s">
        <v>26</v>
      </c>
      <c r="E1" s="158" t="s">
        <v>20</v>
      </c>
      <c r="F1" s="158"/>
      <c r="G1" s="158" t="s">
        <v>37</v>
      </c>
      <c r="H1" s="158" t="s">
        <v>38</v>
      </c>
      <c r="I1" s="158" t="s">
        <v>39</v>
      </c>
      <c r="J1" s="158" t="s">
        <v>40</v>
      </c>
      <c r="O1" s="699" t="s">
        <v>33</v>
      </c>
      <c r="P1" s="700"/>
      <c r="Q1" s="700"/>
      <c r="R1" s="701"/>
    </row>
    <row r="2" spans="1:23" ht="19.5" customHeight="1" thickBot="1" x14ac:dyDescent="0.3">
      <c r="A2" s="159">
        <f>'Юноши '!A3</f>
        <v>1</v>
      </c>
      <c r="D2" s="164">
        <f>'Юноши '!V3</f>
        <v>229</v>
      </c>
      <c r="E2" s="17">
        <f t="shared" ref="E2:E43" si="0">IF(D2&gt;0.01,INDEX($H$2:$J$43,MATCH(A2,$H$2:$H$43,0),3),"")</f>
        <v>29</v>
      </c>
      <c r="F2" s="160"/>
      <c r="G2" s="160">
        <f t="array" ref="G2">LARGE(IF(I2=$D$2:$D$43,ROW($D$2:$D$43)-ROW($D$1),0),COUNTIF($I$2:$I$43,I2)-COUNTIF($I$1:I1,I2))</f>
        <v>9</v>
      </c>
      <c r="H2" s="160">
        <f>INDEX($A$2:$A$43,G2)</f>
        <v>17</v>
      </c>
      <c r="I2" s="160">
        <f>LARGE($D$2:$D$43,ROW()-ROW($D$1))</f>
        <v>301</v>
      </c>
      <c r="J2" s="160">
        <v>1</v>
      </c>
      <c r="O2" s="702" t="s">
        <v>31</v>
      </c>
      <c r="P2" s="703"/>
      <c r="Q2" s="703"/>
      <c r="R2" s="704"/>
    </row>
    <row r="3" spans="1:23" ht="19.5" thickBot="1" x14ac:dyDescent="0.3">
      <c r="A3" s="159">
        <f>'Юноши '!A4</f>
        <v>2</v>
      </c>
      <c r="D3" s="164">
        <f>'Юноши '!V4</f>
        <v>232</v>
      </c>
      <c r="E3" s="17">
        <f t="shared" si="0"/>
        <v>26</v>
      </c>
      <c r="F3" s="160"/>
      <c r="G3" s="160">
        <f t="array" ref="G3">LARGE(IF(I3=$D$2:$D$43,ROW($D$2:$D$43)-ROW($D$1),0),COUNTIF($I$2:$I$43,I3)-COUNTIF($I$1:I2,I3))</f>
        <v>10</v>
      </c>
      <c r="H3" s="160">
        <f t="shared" ref="H3:H43" si="1">INDEX($A$2:$A$43,G3)</f>
        <v>18</v>
      </c>
      <c r="I3" s="160">
        <f t="shared" ref="I3:I43" si="2">LARGE($D$2:$D$43,ROW()-ROW($D$1))</f>
        <v>293</v>
      </c>
      <c r="J3" s="160">
        <v>2</v>
      </c>
      <c r="O3" s="166" t="s">
        <v>20</v>
      </c>
      <c r="P3" s="167" t="s">
        <v>26</v>
      </c>
      <c r="Q3" s="167" t="s">
        <v>29</v>
      </c>
      <c r="R3" s="168" t="s">
        <v>4</v>
      </c>
      <c r="W3" s="159">
        <f>IF(ISBLANK('Личный расчет юноши'!E2),"",'Сводный отчет'!V4)</f>
        <v>29</v>
      </c>
    </row>
    <row r="4" spans="1:23" ht="19.5" thickBot="1" x14ac:dyDescent="0.3">
      <c r="A4" s="159">
        <f>'Юноши '!A5</f>
        <v>3</v>
      </c>
      <c r="D4" s="164">
        <f>'Юноши '!V5</f>
        <v>241</v>
      </c>
      <c r="E4" s="17">
        <f t="shared" si="0"/>
        <v>16</v>
      </c>
      <c r="F4" s="160"/>
      <c r="G4" s="160">
        <f t="array" ref="G4">LARGE(IF(I4=$D$2:$D$43,ROW($D$2:$D$43)-ROW($D$1),0),COUNTIF($I$2:$I$43,I4)-COUNTIF($I$1:I3,I4))</f>
        <v>11</v>
      </c>
      <c r="H4" s="160">
        <f t="shared" si="1"/>
        <v>19</v>
      </c>
      <c r="I4" s="160">
        <f>LARGE($D$2:$D$43,ROW()-ROW($D$1))</f>
        <v>290</v>
      </c>
      <c r="J4" s="160">
        <v>3</v>
      </c>
      <c r="O4" s="169">
        <v>1</v>
      </c>
      <c r="P4" s="170">
        <f>I2</f>
        <v>301</v>
      </c>
      <c r="Q4" s="170" t="str">
        <f>INDEX('Юноши '!$C$3:$C$49,MATCH(I2,'Юноши '!$V$3:$V$49,0))</f>
        <v>Бураков Никита</v>
      </c>
      <c r="R4" s="171" t="str">
        <f>INDEX('Юноши '!$B$3:$B$49,MATCH(Q4,'Юноши '!$C$3:$C$49,0))</f>
        <v>Витебская область</v>
      </c>
    </row>
    <row r="5" spans="1:23" ht="19.5" thickBot="1" x14ac:dyDescent="0.3">
      <c r="A5" s="159">
        <f>'Юноши '!A6</f>
        <v>4</v>
      </c>
      <c r="D5" s="164">
        <f>'Юноши '!V6</f>
        <v>209</v>
      </c>
      <c r="E5" s="17">
        <f t="shared" si="0"/>
        <v>37</v>
      </c>
      <c r="F5" s="160"/>
      <c r="G5" s="160">
        <f t="array" ref="G5">LARGE(IF(I5=$D$2:$D$43,ROW($D$2:$D$43)-ROW($D$1),0),COUNTIF($I$2:$I$43,I5)-COUNTIF($I$1:I4,I5))</f>
        <v>13</v>
      </c>
      <c r="H5" s="160">
        <f t="shared" si="1"/>
        <v>29</v>
      </c>
      <c r="I5" s="160">
        <f t="shared" si="2"/>
        <v>282</v>
      </c>
      <c r="J5" s="160">
        <v>4</v>
      </c>
      <c r="O5" s="172">
        <v>2</v>
      </c>
      <c r="P5" s="170">
        <f>I3</f>
        <v>293</v>
      </c>
      <c r="Q5" s="170" t="str">
        <f>INDEX('Юноши '!$C$3:$C$49,MATCH(I3,'Юноши '!$V$3:$V$49,0))</f>
        <v>Мартынов Никита</v>
      </c>
      <c r="R5" s="171" t="str">
        <f>INDEX('Юноши '!$B$3:$B$49,MATCH(Q5,'Юноши '!$C$3:$C$49,0))</f>
        <v>Витебская область</v>
      </c>
    </row>
    <row r="6" spans="1:23" ht="19.5" thickBot="1" x14ac:dyDescent="0.3">
      <c r="A6" s="159">
        <f>'Юноши '!A7</f>
        <v>5</v>
      </c>
      <c r="D6" s="164">
        <f>'Юноши '!V7</f>
        <v>234</v>
      </c>
      <c r="E6" s="17">
        <f t="shared" si="0"/>
        <v>21</v>
      </c>
      <c r="F6" s="160"/>
      <c r="G6" s="160">
        <f t="array" ref="G6">LARGE(IF(I6=$D$2:$D$43,ROW($D$2:$D$43)-ROW($D$1),0),COUNTIF($I$2:$I$43,I6)-COUNTIF($I$1:I5,I6))</f>
        <v>40</v>
      </c>
      <c r="H6" s="160">
        <f t="shared" si="1"/>
        <v>89</v>
      </c>
      <c r="I6" s="160">
        <f t="shared" si="2"/>
        <v>276</v>
      </c>
      <c r="J6" s="160">
        <v>5</v>
      </c>
      <c r="O6" s="173">
        <v>3</v>
      </c>
      <c r="P6" s="174">
        <f>I4</f>
        <v>290</v>
      </c>
      <c r="Q6" s="170" t="str">
        <f>INDEX('Юноши '!$C$3:$C$49,MATCH(I4,'Юноши '!$V$3:$V$49,0))</f>
        <v>Самсонов Антон</v>
      </c>
      <c r="R6" s="171" t="str">
        <f>INDEX('Юноши '!$B$3:$B$49,MATCH(Q6,'Юноши '!$C$3:$C$49,0))</f>
        <v>Витебская область</v>
      </c>
    </row>
    <row r="7" spans="1:23" ht="16.5" thickBot="1" x14ac:dyDescent="0.3">
      <c r="A7" s="159">
        <f>'Юноши '!A8</f>
        <v>6</v>
      </c>
      <c r="D7" s="164">
        <f>'Юноши '!V8</f>
        <v>195</v>
      </c>
      <c r="E7" s="17">
        <f t="shared" si="0"/>
        <v>39</v>
      </c>
      <c r="F7" s="160"/>
      <c r="G7" s="160">
        <f t="array" ref="G7">LARGE(IF(I7=$D$2:$D$43,ROW($D$2:$D$43)-ROW($D$1),0),COUNTIF($I$2:$I$43,I7)-COUNTIF($I$1:I6,I7))</f>
        <v>8</v>
      </c>
      <c r="H7" s="160">
        <f t="shared" si="1"/>
        <v>16</v>
      </c>
      <c r="I7" s="160">
        <f t="shared" si="2"/>
        <v>273</v>
      </c>
      <c r="J7" s="160">
        <v>6</v>
      </c>
    </row>
    <row r="8" spans="1:23" ht="16.5" thickBot="1" x14ac:dyDescent="0.3">
      <c r="A8" s="159">
        <f>'Юноши '!A10</f>
        <v>15</v>
      </c>
      <c r="D8" s="164">
        <f>'Юноши '!V10</f>
        <v>226</v>
      </c>
      <c r="E8" s="17">
        <f t="shared" si="0"/>
        <v>31</v>
      </c>
      <c r="F8" s="160"/>
      <c r="G8" s="160">
        <f t="array" ref="G8">LARGE(IF(I8=$D$2:$D$43,ROW($D$2:$D$43)-ROW($D$1),0),COUNTIF($I$2:$I$43,I8)-COUNTIF($I$1:I7,I8))</f>
        <v>25</v>
      </c>
      <c r="H8" s="160">
        <f t="shared" si="1"/>
        <v>57</v>
      </c>
      <c r="I8" s="160">
        <f t="shared" si="2"/>
        <v>269</v>
      </c>
      <c r="J8" s="160">
        <v>7</v>
      </c>
    </row>
    <row r="9" spans="1:23" ht="16.5" thickBot="1" x14ac:dyDescent="0.3">
      <c r="A9" s="159">
        <f>'Юноши '!A11</f>
        <v>16</v>
      </c>
      <c r="D9" s="164">
        <f>'Юноши '!V11</f>
        <v>273</v>
      </c>
      <c r="E9" s="17">
        <f t="shared" si="0"/>
        <v>6</v>
      </c>
      <c r="F9" s="160"/>
      <c r="G9" s="160">
        <f t="array" ref="G9">LARGE(IF(I9=$D$2:$D$43,ROW($D$2:$D$43)-ROW($D$1),0),COUNTIF($I$2:$I$43,I9)-COUNTIF($I$1:I8,I9))</f>
        <v>31</v>
      </c>
      <c r="H9" s="160">
        <f t="shared" si="1"/>
        <v>71</v>
      </c>
      <c r="I9" s="160">
        <f t="shared" si="2"/>
        <v>269</v>
      </c>
      <c r="J9" s="160">
        <v>8</v>
      </c>
    </row>
    <row r="10" spans="1:23" ht="16.5" thickBot="1" x14ac:dyDescent="0.3">
      <c r="A10" s="159">
        <f>'Юноши '!A12</f>
        <v>17</v>
      </c>
      <c r="D10" s="164">
        <f>'Юноши '!V12</f>
        <v>301</v>
      </c>
      <c r="E10" s="17">
        <f t="shared" si="0"/>
        <v>1</v>
      </c>
      <c r="F10" s="160"/>
      <c r="G10" s="160">
        <f t="array" ref="G10">LARGE(IF(I10=$D$2:$D$43,ROW($D$2:$D$43)-ROW($D$1),0),COUNTIF($I$2:$I$43,I10)-COUNTIF($I$1:I9,I10))</f>
        <v>16</v>
      </c>
      <c r="H10" s="160">
        <f t="shared" si="1"/>
        <v>32</v>
      </c>
      <c r="I10" s="160">
        <f t="shared" si="2"/>
        <v>268</v>
      </c>
      <c r="J10" s="160">
        <v>9</v>
      </c>
    </row>
    <row r="11" spans="1:23" ht="16.5" thickBot="1" x14ac:dyDescent="0.3">
      <c r="A11" s="159">
        <f>'Юноши '!A13</f>
        <v>18</v>
      </c>
      <c r="D11" s="164">
        <f>'Юноши '!V13</f>
        <v>293</v>
      </c>
      <c r="E11" s="17">
        <f t="shared" si="0"/>
        <v>2</v>
      </c>
      <c r="F11" s="160"/>
      <c r="G11" s="160">
        <f t="array" ref="G11">LARGE(IF(I11=$D$2:$D$43,ROW($D$2:$D$43)-ROW($D$1),0),COUNTIF($I$2:$I$43,I11)-COUNTIF($I$1:I10,I11))</f>
        <v>26</v>
      </c>
      <c r="H11" s="160">
        <f t="shared" si="1"/>
        <v>58</v>
      </c>
      <c r="I11" s="160">
        <f t="shared" si="2"/>
        <v>265</v>
      </c>
      <c r="J11" s="160">
        <v>10</v>
      </c>
    </row>
    <row r="12" spans="1:23" ht="16.5" thickBot="1" x14ac:dyDescent="0.3">
      <c r="A12" s="159">
        <f>'Юноши '!A14</f>
        <v>19</v>
      </c>
      <c r="D12" s="164">
        <f>'Юноши '!V14</f>
        <v>290</v>
      </c>
      <c r="E12" s="17">
        <f t="shared" si="0"/>
        <v>3</v>
      </c>
      <c r="F12" s="160"/>
      <c r="G12" s="160">
        <f t="array" ref="G12">LARGE(IF(I12=$D$2:$D$43,ROW($D$2:$D$43)-ROW($D$1),0),COUNTIF($I$2:$I$43,I12)-COUNTIF($I$1:I11,I12))</f>
        <v>14</v>
      </c>
      <c r="H12" s="160">
        <f t="shared" si="1"/>
        <v>30</v>
      </c>
      <c r="I12" s="160">
        <f t="shared" si="2"/>
        <v>263</v>
      </c>
      <c r="J12" s="160">
        <v>11</v>
      </c>
    </row>
    <row r="13" spans="1:23" ht="16.5" thickBot="1" x14ac:dyDescent="0.3">
      <c r="A13" s="159">
        <f>'Юноши '!A15</f>
        <v>20</v>
      </c>
      <c r="D13" s="164">
        <f>'Юноши '!V15</f>
        <v>238</v>
      </c>
      <c r="E13" s="17">
        <f t="shared" si="0"/>
        <v>18</v>
      </c>
      <c r="F13" s="160"/>
      <c r="G13" s="160">
        <f t="array" ref="G13">LARGE(IF(I13=$D$2:$D$43,ROW($D$2:$D$43)-ROW($D$1),0),COUNTIF($I$2:$I$43,I13)-COUNTIF($I$1:I12,I13))</f>
        <v>18</v>
      </c>
      <c r="H13" s="160">
        <f t="shared" si="1"/>
        <v>34</v>
      </c>
      <c r="I13" s="160">
        <f t="shared" si="2"/>
        <v>261</v>
      </c>
      <c r="J13" s="160">
        <v>12</v>
      </c>
    </row>
    <row r="14" spans="1:23" ht="16.5" thickBot="1" x14ac:dyDescent="0.3">
      <c r="A14" s="159">
        <f>'Юноши '!A17</f>
        <v>29</v>
      </c>
      <c r="D14" s="164">
        <f>'Юноши '!V17</f>
        <v>282</v>
      </c>
      <c r="E14" s="17">
        <f t="shared" si="0"/>
        <v>4</v>
      </c>
      <c r="F14" s="160"/>
      <c r="G14" s="160">
        <f t="array" ref="G14">LARGE(IF(I14=$D$2:$D$43,ROW($D$2:$D$43)-ROW($D$1),0),COUNTIF($I$2:$I$43,I14)-COUNTIF($I$1:I13,I14))</f>
        <v>15</v>
      </c>
      <c r="H14" s="160">
        <f t="shared" si="1"/>
        <v>31</v>
      </c>
      <c r="I14" s="160">
        <f t="shared" si="2"/>
        <v>259</v>
      </c>
      <c r="J14" s="160">
        <v>13</v>
      </c>
    </row>
    <row r="15" spans="1:23" ht="16.5" thickBot="1" x14ac:dyDescent="0.3">
      <c r="A15" s="159">
        <f>'Юноши '!A18</f>
        <v>30</v>
      </c>
      <c r="D15" s="164">
        <f>'Юноши '!V18</f>
        <v>263</v>
      </c>
      <c r="E15" s="17">
        <f t="shared" si="0"/>
        <v>11</v>
      </c>
      <c r="F15" s="160"/>
      <c r="G15" s="160">
        <f t="array" ref="G15">LARGE(IF(I15=$D$2:$D$43,ROW($D$2:$D$43)-ROW($D$1),0),COUNTIF($I$2:$I$43,I15)-COUNTIF($I$1:I14,I15))</f>
        <v>17</v>
      </c>
      <c r="H15" s="160">
        <f t="shared" si="1"/>
        <v>33</v>
      </c>
      <c r="I15" s="160">
        <f t="shared" si="2"/>
        <v>253</v>
      </c>
      <c r="J15" s="160">
        <v>14</v>
      </c>
    </row>
    <row r="16" spans="1:23" ht="16.5" thickBot="1" x14ac:dyDescent="0.3">
      <c r="A16" s="159">
        <f>'Юноши '!A19</f>
        <v>31</v>
      </c>
      <c r="D16" s="164">
        <f>'Юноши '!V19</f>
        <v>259</v>
      </c>
      <c r="E16" s="17">
        <f t="shared" si="0"/>
        <v>13</v>
      </c>
      <c r="F16" s="160"/>
      <c r="G16" s="160">
        <f t="array" ref="G16">LARGE(IF(I16=$D$2:$D$43,ROW($D$2:$D$43)-ROW($D$1),0),COUNTIF($I$2:$I$43,I16)-COUNTIF($I$1:I15,I16))</f>
        <v>23</v>
      </c>
      <c r="H16" s="160">
        <f t="shared" si="1"/>
        <v>47</v>
      </c>
      <c r="I16" s="160">
        <f t="shared" si="2"/>
        <v>246</v>
      </c>
      <c r="J16" s="160">
        <v>15</v>
      </c>
    </row>
    <row r="17" spans="1:10" ht="16.5" thickBot="1" x14ac:dyDescent="0.3">
      <c r="A17" s="159">
        <f>'Юноши '!A20</f>
        <v>32</v>
      </c>
      <c r="D17" s="164">
        <f>'Юноши '!V20</f>
        <v>268</v>
      </c>
      <c r="E17" s="17">
        <f t="shared" si="0"/>
        <v>9</v>
      </c>
      <c r="F17" s="160"/>
      <c r="G17" s="160">
        <f t="array" ref="G17">LARGE(IF(I17=$D$2:$D$43,ROW($D$2:$D$43)-ROW($D$1),0),COUNTIF($I$2:$I$43,I17)-COUNTIF($I$1:I16,I17))</f>
        <v>3</v>
      </c>
      <c r="H17" s="160">
        <f t="shared" si="1"/>
        <v>3</v>
      </c>
      <c r="I17" s="160">
        <f t="shared" si="2"/>
        <v>241</v>
      </c>
      <c r="J17" s="160">
        <v>16</v>
      </c>
    </row>
    <row r="18" spans="1:10" ht="16.5" thickBot="1" x14ac:dyDescent="0.3">
      <c r="A18" s="159">
        <f>'Юноши '!A21</f>
        <v>33</v>
      </c>
      <c r="D18" s="164">
        <f>'Юноши '!V21</f>
        <v>253</v>
      </c>
      <c r="E18" s="17">
        <f t="shared" si="0"/>
        <v>14</v>
      </c>
      <c r="F18" s="160"/>
      <c r="G18" s="160">
        <f t="array" ref="G18">LARGE(IF(I18=$D$2:$D$43,ROW($D$2:$D$43)-ROW($D$1),0),COUNTIF($I$2:$I$43,I18)-COUNTIF($I$1:I17,I18))</f>
        <v>41</v>
      </c>
      <c r="H18" s="160">
        <f t="shared" si="1"/>
        <v>90</v>
      </c>
      <c r="I18" s="160">
        <f t="shared" si="2"/>
        <v>239</v>
      </c>
      <c r="J18" s="160">
        <v>17</v>
      </c>
    </row>
    <row r="19" spans="1:10" ht="16.5" thickBot="1" x14ac:dyDescent="0.3">
      <c r="A19" s="159">
        <f>'Юноши '!A22</f>
        <v>34</v>
      </c>
      <c r="D19" s="164">
        <f>'Юноши '!V22</f>
        <v>261</v>
      </c>
      <c r="E19" s="17">
        <f t="shared" si="0"/>
        <v>12</v>
      </c>
      <c r="F19" s="160"/>
      <c r="G19" s="160">
        <f t="array" ref="G19">LARGE(IF(I19=$D$2:$D$43,ROW($D$2:$D$43)-ROW($D$1),0),COUNTIF($I$2:$I$43,I19)-COUNTIF($I$1:I18,I19))</f>
        <v>12</v>
      </c>
      <c r="H19" s="160">
        <f t="shared" si="1"/>
        <v>20</v>
      </c>
      <c r="I19" s="160">
        <f t="shared" si="2"/>
        <v>238</v>
      </c>
      <c r="J19" s="160">
        <v>18</v>
      </c>
    </row>
    <row r="20" spans="1:10" ht="16.5" thickBot="1" x14ac:dyDescent="0.3">
      <c r="A20" s="159">
        <f>'Юноши '!A24</f>
        <v>43</v>
      </c>
      <c r="D20" s="164">
        <f>'Юноши '!V24</f>
        <v>203</v>
      </c>
      <c r="E20" s="17">
        <f t="shared" si="0"/>
        <v>38</v>
      </c>
      <c r="F20" s="160"/>
      <c r="G20" s="160">
        <f t="array" ref="G20">LARGE(IF(I20=$D$2:$D$43,ROW($D$2:$D$43)-ROW($D$1),0),COUNTIF($I$2:$I$43,I20)-COUNTIF($I$1:I19,I20))</f>
        <v>33</v>
      </c>
      <c r="H20" s="160">
        <f t="shared" si="1"/>
        <v>73</v>
      </c>
      <c r="I20" s="160">
        <f t="shared" si="2"/>
        <v>238</v>
      </c>
      <c r="J20" s="160">
        <v>19</v>
      </c>
    </row>
    <row r="21" spans="1:10" ht="16.5" thickBot="1" x14ac:dyDescent="0.3">
      <c r="A21" s="159">
        <f>'Юноши '!A25</f>
        <v>44</v>
      </c>
      <c r="D21" s="164">
        <f>'Юноши '!V25</f>
        <v>234</v>
      </c>
      <c r="E21" s="17">
        <f t="shared" si="0"/>
        <v>22</v>
      </c>
      <c r="F21" s="160"/>
      <c r="G21" s="160">
        <f t="array" ref="G21">LARGE(IF(I21=$D$2:$D$43,ROW($D$2:$D$43)-ROW($D$1),0),COUNTIF($I$2:$I$43,I21)-COUNTIF($I$1:I20,I21))</f>
        <v>35</v>
      </c>
      <c r="H21" s="160">
        <f t="shared" si="1"/>
        <v>75</v>
      </c>
      <c r="I21" s="160">
        <f t="shared" si="2"/>
        <v>238</v>
      </c>
      <c r="J21" s="160">
        <v>20</v>
      </c>
    </row>
    <row r="22" spans="1:10" ht="16.5" thickBot="1" x14ac:dyDescent="0.3">
      <c r="A22" s="159">
        <f>'Юноши '!A26</f>
        <v>45</v>
      </c>
      <c r="D22" s="164">
        <f>'Юноши '!V26</f>
        <v>233</v>
      </c>
      <c r="E22" s="17">
        <f t="shared" si="0"/>
        <v>25</v>
      </c>
      <c r="F22" s="160"/>
      <c r="G22" s="160">
        <f t="array" ref="G22">LARGE(IF(I22=$D$2:$D$43,ROW($D$2:$D$43)-ROW($D$1),0),COUNTIF($I$2:$I$43,I22)-COUNTIF($I$1:I21,I22))</f>
        <v>5</v>
      </c>
      <c r="H22" s="160">
        <f t="shared" si="1"/>
        <v>5</v>
      </c>
      <c r="I22" s="160">
        <f t="shared" si="2"/>
        <v>234</v>
      </c>
      <c r="J22" s="160">
        <v>21</v>
      </c>
    </row>
    <row r="23" spans="1:10" ht="16.5" thickBot="1" x14ac:dyDescent="0.3">
      <c r="A23" s="159">
        <f>'Юноши '!A27</f>
        <v>46</v>
      </c>
      <c r="D23" s="164">
        <f>'Юноши '!V27</f>
        <v>223</v>
      </c>
      <c r="E23" s="17">
        <f t="shared" si="0"/>
        <v>33</v>
      </c>
      <c r="F23" s="161"/>
      <c r="G23" s="160">
        <f t="array" ref="G23">LARGE(IF(I23=$D$2:$D$43,ROW($D$2:$D$43)-ROW($D$1),0),COUNTIF($I$2:$I$43,I23)-COUNTIF($I$1:I22,I23))</f>
        <v>20</v>
      </c>
      <c r="H23" s="160">
        <f t="shared" si="1"/>
        <v>44</v>
      </c>
      <c r="I23" s="160">
        <f t="shared" si="2"/>
        <v>234</v>
      </c>
      <c r="J23" s="162">
        <v>22</v>
      </c>
    </row>
    <row r="24" spans="1:10" ht="16.5" thickBot="1" x14ac:dyDescent="0.3">
      <c r="A24" s="159">
        <f>'Юноши '!A28</f>
        <v>47</v>
      </c>
      <c r="D24" s="164">
        <f>'Юноши '!V28</f>
        <v>246</v>
      </c>
      <c r="E24" s="17">
        <f t="shared" si="0"/>
        <v>15</v>
      </c>
      <c r="G24" s="160">
        <f t="array" ref="G24">LARGE(IF(I24=$D$2:$D$43,ROW($D$2:$D$43)-ROW($D$1),0),COUNTIF($I$2:$I$43,I24)-COUNTIF($I$1:I23,I24))</f>
        <v>28</v>
      </c>
      <c r="H24" s="160">
        <f t="shared" si="1"/>
        <v>60</v>
      </c>
      <c r="I24" s="160">
        <f t="shared" si="2"/>
        <v>234</v>
      </c>
      <c r="J24" s="162">
        <v>23</v>
      </c>
    </row>
    <row r="25" spans="1:10" ht="16.5" thickBot="1" x14ac:dyDescent="0.3">
      <c r="A25" s="159">
        <f>'Юноши '!A29</f>
        <v>48</v>
      </c>
      <c r="D25" s="164">
        <f>'Юноши '!V29</f>
        <v>191</v>
      </c>
      <c r="E25" s="17">
        <f t="shared" si="0"/>
        <v>40</v>
      </c>
      <c r="G25" s="160">
        <f t="array" ref="G25">LARGE(IF(I25=$D$2:$D$43,ROW($D$2:$D$43)-ROW($D$1),0),COUNTIF($I$2:$I$43,I25)-COUNTIF($I$1:I24,I25))</f>
        <v>36</v>
      </c>
      <c r="H25" s="160">
        <f t="shared" si="1"/>
        <v>76</v>
      </c>
      <c r="I25" s="160">
        <f t="shared" si="2"/>
        <v>234</v>
      </c>
      <c r="J25" s="162">
        <v>24</v>
      </c>
    </row>
    <row r="26" spans="1:10" ht="16.5" thickBot="1" x14ac:dyDescent="0.3">
      <c r="A26" s="159">
        <f>'Юноши '!A31</f>
        <v>57</v>
      </c>
      <c r="D26" s="164">
        <f>'Юноши '!V31</f>
        <v>269</v>
      </c>
      <c r="E26" s="17">
        <f t="shared" si="0"/>
        <v>7</v>
      </c>
      <c r="G26" s="160">
        <f t="array" ref="G26">LARGE(IF(I26=$D$2:$D$43,ROW($D$2:$D$43)-ROW($D$1),0),COUNTIF($I$2:$I$43,I26)-COUNTIF($I$1:I25,I26))</f>
        <v>21</v>
      </c>
      <c r="H26" s="160">
        <f t="shared" si="1"/>
        <v>45</v>
      </c>
      <c r="I26" s="160">
        <f t="shared" si="2"/>
        <v>233</v>
      </c>
      <c r="J26" s="162">
        <v>25</v>
      </c>
    </row>
    <row r="27" spans="1:10" ht="16.5" thickBot="1" x14ac:dyDescent="0.3">
      <c r="A27" s="159">
        <f>'Юноши '!A32</f>
        <v>58</v>
      </c>
      <c r="D27" s="164">
        <f>'Юноши '!V32</f>
        <v>265</v>
      </c>
      <c r="E27" s="17">
        <f t="shared" si="0"/>
        <v>10</v>
      </c>
      <c r="G27" s="160">
        <f t="array" ref="G27">LARGE(IF(I27=$D$2:$D$43,ROW($D$2:$D$43)-ROW($D$1),0),COUNTIF($I$2:$I$43,I27)-COUNTIF($I$1:I26,I27))</f>
        <v>2</v>
      </c>
      <c r="H27" s="160">
        <f t="shared" si="1"/>
        <v>2</v>
      </c>
      <c r="I27" s="160">
        <f t="shared" si="2"/>
        <v>232</v>
      </c>
      <c r="J27" s="162">
        <v>26</v>
      </c>
    </row>
    <row r="28" spans="1:10" ht="16.5" thickBot="1" x14ac:dyDescent="0.3">
      <c r="A28" s="159">
        <f>'Юноши '!A33</f>
        <v>59</v>
      </c>
      <c r="D28" s="164">
        <f>'Юноши '!V33</f>
        <v>229</v>
      </c>
      <c r="E28" s="17">
        <f t="shared" si="0"/>
        <v>30</v>
      </c>
      <c r="G28" s="160">
        <f t="array" ref="G28">LARGE(IF(I28=$D$2:$D$43,ROW($D$2:$D$43)-ROW($D$1),0),COUNTIF($I$2:$I$43,I28)-COUNTIF($I$1:I27,I28))</f>
        <v>29</v>
      </c>
      <c r="H28" s="160">
        <f t="shared" si="1"/>
        <v>61</v>
      </c>
      <c r="I28" s="160">
        <f t="shared" si="2"/>
        <v>230</v>
      </c>
      <c r="J28" s="162">
        <v>27</v>
      </c>
    </row>
    <row r="29" spans="1:10" ht="16.5" thickBot="1" x14ac:dyDescent="0.3">
      <c r="A29" s="159">
        <f>'Юноши '!A34</f>
        <v>60</v>
      </c>
      <c r="D29" s="164">
        <f>'Юноши '!V34</f>
        <v>234</v>
      </c>
      <c r="E29" s="17">
        <f t="shared" si="0"/>
        <v>23</v>
      </c>
      <c r="G29" s="160">
        <f t="array" ref="G29">LARGE(IF(I29=$D$2:$D$43,ROW($D$2:$D$43)-ROW($D$1),0),COUNTIF($I$2:$I$43,I29)-COUNTIF($I$1:I28,I29))</f>
        <v>39</v>
      </c>
      <c r="H29" s="160">
        <f t="shared" si="1"/>
        <v>88</v>
      </c>
      <c r="I29" s="160">
        <f t="shared" si="2"/>
        <v>230</v>
      </c>
      <c r="J29" s="162">
        <v>28</v>
      </c>
    </row>
    <row r="30" spans="1:10" ht="16.5" thickBot="1" x14ac:dyDescent="0.3">
      <c r="A30" s="159">
        <f>'Юноши '!A35</f>
        <v>61</v>
      </c>
      <c r="D30" s="164">
        <f>'Юноши '!V35</f>
        <v>230</v>
      </c>
      <c r="E30" s="17">
        <f t="shared" si="0"/>
        <v>27</v>
      </c>
      <c r="G30" s="160">
        <f t="array" ref="G30">LARGE(IF(I30=$D$2:$D$43,ROW($D$2:$D$43)-ROW($D$1),0),COUNTIF($I$2:$I$43,I30)-COUNTIF($I$1:I29,I30))</f>
        <v>1</v>
      </c>
      <c r="H30" s="160">
        <f t="shared" si="1"/>
        <v>1</v>
      </c>
      <c r="I30" s="160">
        <f t="shared" si="2"/>
        <v>229</v>
      </c>
      <c r="J30" s="162">
        <v>29</v>
      </c>
    </row>
    <row r="31" spans="1:10" ht="16.5" thickBot="1" x14ac:dyDescent="0.3">
      <c r="A31" s="159">
        <f>'Юноши '!A36</f>
        <v>62</v>
      </c>
      <c r="D31" s="164">
        <f>'Юноши '!V36</f>
        <v>217</v>
      </c>
      <c r="E31" s="17">
        <f t="shared" si="0"/>
        <v>35</v>
      </c>
      <c r="G31" s="160">
        <f t="array" ref="G31">LARGE(IF(I31=$D$2:$D$43,ROW($D$2:$D$43)-ROW($D$1),0),COUNTIF($I$2:$I$43,I31)-COUNTIF($I$1:I30,I31))</f>
        <v>27</v>
      </c>
      <c r="H31" s="160">
        <f t="shared" si="1"/>
        <v>59</v>
      </c>
      <c r="I31" s="160">
        <f t="shared" si="2"/>
        <v>229</v>
      </c>
      <c r="J31" s="162">
        <v>30</v>
      </c>
    </row>
    <row r="32" spans="1:10" ht="16.5" thickBot="1" x14ac:dyDescent="0.3">
      <c r="A32" s="159">
        <f>'Юноши '!A38</f>
        <v>71</v>
      </c>
      <c r="D32" s="164">
        <f>'Юноши '!V38</f>
        <v>269</v>
      </c>
      <c r="E32" s="17">
        <f t="shared" si="0"/>
        <v>8</v>
      </c>
      <c r="G32" s="160">
        <f t="array" ref="G32">LARGE(IF(I32=$D$2:$D$43,ROW($D$2:$D$43)-ROW($D$1),0),COUNTIF($I$2:$I$43,I32)-COUNTIF($I$1:I31,I32))</f>
        <v>7</v>
      </c>
      <c r="H32" s="160">
        <f t="shared" si="1"/>
        <v>15</v>
      </c>
      <c r="I32" s="160">
        <f t="shared" si="2"/>
        <v>226</v>
      </c>
      <c r="J32" s="162">
        <v>31</v>
      </c>
    </row>
    <row r="33" spans="1:10" ht="16.5" thickBot="1" x14ac:dyDescent="0.3">
      <c r="A33" s="159">
        <f>'Юноши '!A39</f>
        <v>72</v>
      </c>
      <c r="D33" s="164">
        <f>'Юноши '!V39</f>
        <v>215</v>
      </c>
      <c r="E33" s="17">
        <f t="shared" si="0"/>
        <v>36</v>
      </c>
      <c r="G33" s="160">
        <f t="array" ref="G33">LARGE(IF(I33=$D$2:$D$43,ROW($D$2:$D$43)-ROW($D$1),0),COUNTIF($I$2:$I$43,I33)-COUNTIF($I$1:I32,I33))</f>
        <v>34</v>
      </c>
      <c r="H33" s="160">
        <f t="shared" si="1"/>
        <v>74</v>
      </c>
      <c r="I33" s="160">
        <f t="shared" si="2"/>
        <v>224</v>
      </c>
      <c r="J33" s="162">
        <v>32</v>
      </c>
    </row>
    <row r="34" spans="1:10" ht="16.5" thickBot="1" x14ac:dyDescent="0.3">
      <c r="A34" s="159">
        <f>'Юноши '!A40</f>
        <v>73</v>
      </c>
      <c r="D34" s="164">
        <f>'Юноши '!V40</f>
        <v>238</v>
      </c>
      <c r="E34" s="17">
        <f t="shared" si="0"/>
        <v>19</v>
      </c>
      <c r="G34" s="160">
        <f t="array" ref="G34">LARGE(IF(I34=$D$2:$D$43,ROW($D$2:$D$43)-ROW($D$1),0),COUNTIF($I$2:$I$43,I34)-COUNTIF($I$1:I33,I34))</f>
        <v>22</v>
      </c>
      <c r="H34" s="160">
        <f t="shared" si="1"/>
        <v>46</v>
      </c>
      <c r="I34" s="160">
        <f t="shared" si="2"/>
        <v>223</v>
      </c>
      <c r="J34" s="162">
        <v>33</v>
      </c>
    </row>
    <row r="35" spans="1:10" ht="16.5" thickBot="1" x14ac:dyDescent="0.3">
      <c r="A35" s="159">
        <f>'Юноши '!A41</f>
        <v>74</v>
      </c>
      <c r="D35" s="164">
        <f>'Юноши '!V41</f>
        <v>224</v>
      </c>
      <c r="E35" s="17">
        <f t="shared" si="0"/>
        <v>32</v>
      </c>
      <c r="G35" s="160">
        <f t="array" ref="G35">LARGE(IF(I35=$D$2:$D$43,ROW($D$2:$D$43)-ROW($D$1),0),COUNTIF($I$2:$I$43,I35)-COUNTIF($I$1:I34,I35))</f>
        <v>38</v>
      </c>
      <c r="H35" s="160">
        <f t="shared" si="1"/>
        <v>86</v>
      </c>
      <c r="I35" s="160">
        <f t="shared" si="2"/>
        <v>220</v>
      </c>
      <c r="J35" s="162">
        <v>34</v>
      </c>
    </row>
    <row r="36" spans="1:10" ht="16.5" thickBot="1" x14ac:dyDescent="0.3">
      <c r="A36" s="159">
        <f>'Юноши '!A42</f>
        <v>75</v>
      </c>
      <c r="D36" s="164">
        <f>'Юноши '!V42</f>
        <v>238</v>
      </c>
      <c r="E36" s="17">
        <f t="shared" si="0"/>
        <v>20</v>
      </c>
      <c r="G36" s="160">
        <f t="array" ref="G36">LARGE(IF(I36=$D$2:$D$43,ROW($D$2:$D$43)-ROW($D$1),0),COUNTIF($I$2:$I$43,I36)-COUNTIF($I$1:I35,I36))</f>
        <v>30</v>
      </c>
      <c r="H36" s="160">
        <f t="shared" si="1"/>
        <v>62</v>
      </c>
      <c r="I36" s="160">
        <f t="shared" si="2"/>
        <v>217</v>
      </c>
      <c r="J36" s="162">
        <v>35</v>
      </c>
    </row>
    <row r="37" spans="1:10" ht="16.5" thickBot="1" x14ac:dyDescent="0.3">
      <c r="A37" s="159">
        <f>'Юноши '!A43</f>
        <v>76</v>
      </c>
      <c r="D37" s="164">
        <f>'Юноши '!V43</f>
        <v>234</v>
      </c>
      <c r="E37" s="17">
        <f t="shared" si="0"/>
        <v>24</v>
      </c>
      <c r="G37" s="160">
        <f t="array" ref="G37">LARGE(IF(I37=$D$2:$D$43,ROW($D$2:$D$43)-ROW($D$1),0),COUNTIF($I$2:$I$43,I37)-COUNTIF($I$1:I36,I37))</f>
        <v>32</v>
      </c>
      <c r="H37" s="160">
        <f t="shared" si="1"/>
        <v>72</v>
      </c>
      <c r="I37" s="160">
        <f t="shared" si="2"/>
        <v>215</v>
      </c>
      <c r="J37" s="162">
        <v>36</v>
      </c>
    </row>
    <row r="38" spans="1:10" ht="16.5" thickBot="1" x14ac:dyDescent="0.3">
      <c r="A38" s="159">
        <f>'Юноши '!A44</f>
        <v>77</v>
      </c>
      <c r="D38" s="164">
        <f>'Юноши '!V44</f>
        <v>0</v>
      </c>
      <c r="E38" s="17" t="str">
        <f t="shared" si="0"/>
        <v/>
      </c>
      <c r="G38" s="160">
        <f t="array" ref="G38">LARGE(IF(I38=$D$2:$D$43,ROW($D$2:$D$43)-ROW($D$1),0),COUNTIF($I$2:$I$43,I38)-COUNTIF($I$1:I37,I38))</f>
        <v>4</v>
      </c>
      <c r="H38" s="160">
        <f t="shared" si="1"/>
        <v>4</v>
      </c>
      <c r="I38" s="160">
        <f t="shared" si="2"/>
        <v>209</v>
      </c>
      <c r="J38" s="162">
        <v>37</v>
      </c>
    </row>
    <row r="39" spans="1:10" ht="16.5" thickBot="1" x14ac:dyDescent="0.3">
      <c r="A39" s="159">
        <f>'Юноши '!A45</f>
        <v>86</v>
      </c>
      <c r="D39" s="164">
        <f>'Юноши '!V45</f>
        <v>220</v>
      </c>
      <c r="E39" s="17">
        <f t="shared" si="0"/>
        <v>34</v>
      </c>
      <c r="G39" s="160">
        <f t="array" ref="G39">LARGE(IF(I39=$D$2:$D$43,ROW($D$2:$D$43)-ROW($D$1),0),COUNTIF($I$2:$I$43,I39)-COUNTIF($I$1:I38,I39))</f>
        <v>19</v>
      </c>
      <c r="H39" s="160">
        <f t="shared" si="1"/>
        <v>43</v>
      </c>
      <c r="I39" s="160">
        <f t="shared" si="2"/>
        <v>203</v>
      </c>
      <c r="J39" s="162">
        <v>38</v>
      </c>
    </row>
    <row r="40" spans="1:10" ht="16.5" thickBot="1" x14ac:dyDescent="0.3">
      <c r="A40" s="159">
        <f>'Юноши '!A46</f>
        <v>88</v>
      </c>
      <c r="D40" s="164">
        <f>'Юноши '!V46</f>
        <v>230</v>
      </c>
      <c r="E40" s="17">
        <f t="shared" si="0"/>
        <v>28</v>
      </c>
      <c r="G40" s="160">
        <f t="array" ref="G40">LARGE(IF(I40=$D$2:$D$43,ROW($D$2:$D$43)-ROW($D$1),0),COUNTIF($I$2:$I$43,I40)-COUNTIF($I$1:I39,I40))</f>
        <v>6</v>
      </c>
      <c r="H40" s="160">
        <f t="shared" si="1"/>
        <v>6</v>
      </c>
      <c r="I40" s="160">
        <f t="shared" si="2"/>
        <v>195</v>
      </c>
      <c r="J40" s="162">
        <v>39</v>
      </c>
    </row>
    <row r="41" spans="1:10" ht="16.5" thickBot="1" x14ac:dyDescent="0.3">
      <c r="A41" s="159">
        <f>'Юноши '!A47</f>
        <v>89</v>
      </c>
      <c r="D41" s="164">
        <f>'Юноши '!V47</f>
        <v>276</v>
      </c>
      <c r="E41" s="17">
        <f t="shared" si="0"/>
        <v>5</v>
      </c>
      <c r="G41" s="160">
        <f t="array" ref="G41">LARGE(IF(I41=$D$2:$D$43,ROW($D$2:$D$43)-ROW($D$1),0),COUNTIF($I$2:$I$43,I41)-COUNTIF($I$1:I40,I41))</f>
        <v>24</v>
      </c>
      <c r="H41" s="160">
        <f t="shared" si="1"/>
        <v>48</v>
      </c>
      <c r="I41" s="160">
        <f t="shared" si="2"/>
        <v>191</v>
      </c>
      <c r="J41" s="162">
        <v>40</v>
      </c>
    </row>
    <row r="42" spans="1:10" ht="16.5" thickBot="1" x14ac:dyDescent="0.3">
      <c r="A42" s="159">
        <f>'Юноши '!A48</f>
        <v>90</v>
      </c>
      <c r="D42" s="164">
        <f>'Юноши '!V48</f>
        <v>239</v>
      </c>
      <c r="E42" s="17">
        <f t="shared" si="0"/>
        <v>17</v>
      </c>
      <c r="G42" s="160">
        <f t="array" ref="G42">LARGE(IF(I42=$D$2:$D$43,ROW($D$2:$D$43)-ROW($D$1),0),COUNTIF($I$2:$I$43,I42)-COUNTIF($I$1:I41,I42))</f>
        <v>37</v>
      </c>
      <c r="H42" s="160">
        <f t="shared" si="1"/>
        <v>77</v>
      </c>
      <c r="I42" s="160">
        <f t="shared" si="2"/>
        <v>0</v>
      </c>
      <c r="J42" s="162">
        <v>41</v>
      </c>
    </row>
    <row r="43" spans="1:10" ht="16.5" thickBot="1" x14ac:dyDescent="0.3">
      <c r="A43" s="159">
        <f>'Юноши '!A49</f>
        <v>91</v>
      </c>
      <c r="D43" s="164">
        <f>'Юноши '!V49</f>
        <v>0</v>
      </c>
      <c r="E43" s="17" t="str">
        <f t="shared" si="0"/>
        <v/>
      </c>
      <c r="G43" s="160">
        <f t="array" ref="G43">LARGE(IF(I43=$D$2:$D$43,ROW($D$2:$D$43)-ROW($D$1),0),COUNTIF($I$2:$I$43,I43)-COUNTIF($I$1:I42,I43))</f>
        <v>42</v>
      </c>
      <c r="H43" s="160">
        <f t="shared" si="1"/>
        <v>91</v>
      </c>
      <c r="I43" s="160">
        <f t="shared" si="2"/>
        <v>0</v>
      </c>
      <c r="J43" s="162">
        <v>42</v>
      </c>
    </row>
  </sheetData>
  <mergeCells count="2">
    <mergeCell ref="O1:R1"/>
    <mergeCell ref="O2:R2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="85" zoomScaleNormal="70" zoomScaleSheetLayoutView="85" workbookViewId="0">
      <pane xSplit="3" ySplit="2" topLeftCell="I3" activePane="bottomRight" state="frozen"/>
      <selection pane="topRight" activeCell="D1" sqref="D1"/>
      <selection pane="bottomLeft" activeCell="A3" sqref="A3"/>
      <selection pane="bottomRight" activeCell="W11" sqref="W11"/>
    </sheetView>
  </sheetViews>
  <sheetFormatPr defaultRowHeight="15" x14ac:dyDescent="0.25"/>
  <cols>
    <col min="1" max="1" width="6" customWidth="1"/>
    <col min="2" max="3" width="27.28515625" customWidth="1"/>
    <col min="4" max="4" width="15.42578125" customWidth="1"/>
    <col min="21" max="21" width="10.85546875" customWidth="1"/>
    <col min="22" max="22" width="10.28515625" customWidth="1"/>
  </cols>
  <sheetData>
    <row r="1" spans="1:23" ht="56.25" customHeight="1" x14ac:dyDescent="0.25">
      <c r="A1" s="808" t="s">
        <v>0</v>
      </c>
      <c r="B1" s="816" t="s">
        <v>4</v>
      </c>
      <c r="C1" s="810" t="s">
        <v>29</v>
      </c>
      <c r="D1" s="820" t="s">
        <v>23</v>
      </c>
      <c r="E1" s="814" t="s">
        <v>1</v>
      </c>
      <c r="F1" s="812" t="s">
        <v>2</v>
      </c>
      <c r="G1" s="814" t="s">
        <v>3</v>
      </c>
      <c r="H1" s="749" t="s">
        <v>5</v>
      </c>
      <c r="I1" s="737"/>
      <c r="J1" s="740" t="s">
        <v>6</v>
      </c>
      <c r="K1" s="741"/>
      <c r="L1" s="744" t="s">
        <v>7</v>
      </c>
      <c r="M1" s="738"/>
      <c r="N1" s="740" t="s">
        <v>8</v>
      </c>
      <c r="O1" s="741"/>
      <c r="P1" s="744" t="s">
        <v>9</v>
      </c>
      <c r="Q1" s="738"/>
      <c r="R1" s="740" t="s">
        <v>10</v>
      </c>
      <c r="S1" s="741"/>
      <c r="T1" s="744" t="s">
        <v>11</v>
      </c>
      <c r="U1" s="738"/>
      <c r="V1" s="818" t="s">
        <v>12</v>
      </c>
      <c r="W1" s="819"/>
    </row>
    <row r="2" spans="1:23" ht="38.25" thickBot="1" x14ac:dyDescent="0.3">
      <c r="A2" s="809"/>
      <c r="B2" s="817"/>
      <c r="C2" s="811"/>
      <c r="D2" s="821"/>
      <c r="E2" s="815"/>
      <c r="F2" s="813"/>
      <c r="G2" s="815"/>
      <c r="H2" s="132" t="s">
        <v>15</v>
      </c>
      <c r="I2" s="133" t="s">
        <v>26</v>
      </c>
      <c r="J2" s="134" t="s">
        <v>15</v>
      </c>
      <c r="K2" s="144" t="s">
        <v>26</v>
      </c>
      <c r="L2" s="135" t="s">
        <v>15</v>
      </c>
      <c r="M2" s="133" t="s">
        <v>26</v>
      </c>
      <c r="N2" s="134" t="s">
        <v>15</v>
      </c>
      <c r="O2" s="144" t="s">
        <v>26</v>
      </c>
      <c r="P2" s="135" t="s">
        <v>15</v>
      </c>
      <c r="Q2" s="133" t="s">
        <v>26</v>
      </c>
      <c r="R2" s="134" t="s">
        <v>15</v>
      </c>
      <c r="S2" s="144" t="s">
        <v>26</v>
      </c>
      <c r="T2" s="135" t="s">
        <v>15</v>
      </c>
      <c r="U2" s="133" t="s">
        <v>26</v>
      </c>
      <c r="V2" s="134" t="s">
        <v>19</v>
      </c>
      <c r="W2" s="133" t="s">
        <v>20</v>
      </c>
    </row>
    <row r="3" spans="1:23" ht="19.5" thickBot="1" x14ac:dyDescent="0.3">
      <c r="A3" s="26">
        <f>IF(ISBLANK('Сводный отчет'!A11),"",'Сводный отчет'!A11)</f>
        <v>8</v>
      </c>
      <c r="B3" s="29" t="str">
        <f>IF(ISBLANK('Сводный отчет'!B11),"",'Сводный отчет'!B11)</f>
        <v>Брестская Область</v>
      </c>
      <c r="C3" s="32" t="str">
        <f>IF(ISBLANK('Сводный отчет'!C11),"",'Сводный отчет'!C11)</f>
        <v>Протасевич Кристина</v>
      </c>
      <c r="D3" s="74">
        <f>IF(ISBLANK('Сводный отчет'!D11),"",'Сводный отчет'!D11)</f>
        <v>38348</v>
      </c>
      <c r="E3" s="40">
        <f>IF(ISBLANK('Сводный отчет'!E11),"",'Сводный отчет'!E11)</f>
        <v>18</v>
      </c>
      <c r="F3" s="38" t="e">
        <f>IF(ISBLANK('Сводный отчет'!#REF!),"",'Сводный отчет'!#REF!)</f>
        <v>#REF!</v>
      </c>
      <c r="G3" s="40" t="str">
        <f>IF(ISBLANK('Сводный отчет'!F11),"",'Сводный отчет'!F11)</f>
        <v>Ж</v>
      </c>
      <c r="H3" s="19">
        <f>IF(ISBLANK('Сводный отчет'!G11),"",'Сводный отчет'!G11)</f>
        <v>4.5999999999999996</v>
      </c>
      <c r="I3" s="23">
        <f>IF(ISBLANK('Сводный отчет'!H11),"",'Сводный отчет'!H11)</f>
        <v>50</v>
      </c>
      <c r="J3" s="35">
        <f>IF(ISBLANK('Сводный отчет'!I11),"",'Сводный отчет'!I11)</f>
        <v>8.0399999999999991</v>
      </c>
      <c r="K3" s="43">
        <f>IF(ISBLANK('Сводный отчет'!J11),"",'Сводный отчет'!J11)</f>
        <v>49</v>
      </c>
      <c r="L3" s="19" t="str">
        <f>IF(ISBLANK('Сводный отчет'!K11),"",'Сводный отчет'!K11)</f>
        <v/>
      </c>
      <c r="M3" s="23" t="str">
        <f>IF(ISBLANK('Сводный отчет'!L11),"",'Сводный отчет'!L11)</f>
        <v/>
      </c>
      <c r="N3" s="35" t="str">
        <f>IF(ISBLANK('Сводный отчет'!M11),"",'Сводный отчет'!M11)</f>
        <v>0,58,5</v>
      </c>
      <c r="O3" s="43">
        <f>IF(ISBLANK('Сводный отчет'!N11),"",'Сводный отчет'!N11)</f>
        <v>21</v>
      </c>
      <c r="P3" s="19">
        <f>IF(ISBLANK('Сводный отчет'!O11),"",'Сводный отчет'!O11)</f>
        <v>32</v>
      </c>
      <c r="Q3" s="23">
        <f>IF(ISBLANK('Сводный отчет'!P11),"",'Сводный отчет'!P11)</f>
        <v>32</v>
      </c>
      <c r="R3" s="35">
        <f>IF(ISBLANK('Сводный отчет'!Q11),"",'Сводный отчет'!Q11)</f>
        <v>221</v>
      </c>
      <c r="S3" s="43">
        <f>IF(ISBLANK('Сводный отчет'!R11),"",'Сводный отчет'!R11)</f>
        <v>51</v>
      </c>
      <c r="T3" s="19">
        <f>IF(ISBLANK('Сводный отчет'!S11),"",'Сводный отчет'!S11)</f>
        <v>41</v>
      </c>
      <c r="U3" s="23">
        <f>IF(ISBLANK('Сводный отчет'!T11),"",'Сводный отчет'!T11)</f>
        <v>60</v>
      </c>
      <c r="V3" s="40">
        <f>IF(ISBLANK('Сводный отчет'!U11),"",'Сводный отчет'!U11)</f>
        <v>263</v>
      </c>
      <c r="W3" s="38">
        <f>IFERROR('Личный расчет девушки'!E2,"")</f>
        <v>9</v>
      </c>
    </row>
    <row r="4" spans="1:23" ht="18" customHeight="1" thickBot="1" x14ac:dyDescent="0.3">
      <c r="A4" s="27">
        <f>IF(ISBLANK('Сводный отчет'!A12),"",'Сводный отчет'!A12)</f>
        <v>9</v>
      </c>
      <c r="B4" s="30" t="str">
        <f>IF(ISBLANK('Сводный отчет'!B12),"",'Сводный отчет'!B12)</f>
        <v>Брестская Область</v>
      </c>
      <c r="C4" s="33" t="str">
        <f>IF(ISBLANK('Сводный отчет'!C12),"",'Сводный отчет'!C12)</f>
        <v>Пацукевич Екатерина</v>
      </c>
      <c r="D4" s="75">
        <f>IF(ISBLANK('Сводный отчет'!D12),"",'Сводный отчет'!D12)</f>
        <v>38448</v>
      </c>
      <c r="E4" s="41">
        <f>IF(ISBLANK('Сводный отчет'!E12),"",'Сводный отчет'!E12)</f>
        <v>18</v>
      </c>
      <c r="F4" s="39" t="e">
        <f>IF(ISBLANK('Сводный отчет'!#REF!),"",'Сводный отчет'!#REF!)</f>
        <v>#REF!</v>
      </c>
      <c r="G4" s="41" t="str">
        <f>IF(ISBLANK('Сводный отчет'!F12),"",'Сводный отчет'!F12)</f>
        <v>Ж</v>
      </c>
      <c r="H4" s="21">
        <f>IF(ISBLANK('Сводный отчет'!G12),"",'Сводный отчет'!G12)</f>
        <v>5.2</v>
      </c>
      <c r="I4" s="24">
        <f>IF(ISBLANK('Сводный отчет'!H12),"",'Сводный отчет'!H12)</f>
        <v>38</v>
      </c>
      <c r="J4" s="36">
        <f>IF(ISBLANK('Сводный отчет'!I12),"",'Сводный отчет'!I12)</f>
        <v>9.34</v>
      </c>
      <c r="K4" s="44">
        <f>IF(ISBLANK('Сводный отчет'!J12),"",'Сводный отчет'!J12)</f>
        <v>31</v>
      </c>
      <c r="L4" s="21" t="str">
        <f>IF(ISBLANK('Сводный отчет'!K12),"",'Сводный отчет'!K12)</f>
        <v/>
      </c>
      <c r="M4" s="24" t="str">
        <f>IF(ISBLANK('Сводный отчет'!L12),"",'Сводный отчет'!L12)</f>
        <v/>
      </c>
      <c r="N4" s="36" t="str">
        <f>IF(ISBLANK('Сводный отчет'!M12),"",'Сводный отчет'!M12)</f>
        <v>0,43,0</v>
      </c>
      <c r="O4" s="44">
        <f>IF(ISBLANK('Сводный отчет'!N12),"",'Сводный отчет'!N12)</f>
        <v>37</v>
      </c>
      <c r="P4" s="21">
        <f>IF(ISBLANK('Сводный отчет'!O12),"",'Сводный отчет'!O12)</f>
        <v>28</v>
      </c>
      <c r="Q4" s="24">
        <f>IF(ISBLANK('Сводный отчет'!P12),"",'Сводный отчет'!P12)</f>
        <v>28</v>
      </c>
      <c r="R4" s="36">
        <f>IF(ISBLANK('Сводный отчет'!Q12),"",'Сводный отчет'!Q12)</f>
        <v>210</v>
      </c>
      <c r="S4" s="44">
        <f>IF(ISBLANK('Сводный отчет'!R12),"",'Сводный отчет'!R12)</f>
        <v>40</v>
      </c>
      <c r="T4" s="21">
        <f>IF(ISBLANK('Сводный отчет'!S12),"",'Сводный отчет'!S12)</f>
        <v>30</v>
      </c>
      <c r="U4" s="24">
        <f>IF(ISBLANK('Сводный отчет'!T12),"",'Сводный отчет'!T12)</f>
        <v>43</v>
      </c>
      <c r="V4" s="41">
        <f>IF(ISBLANK('Сводный отчет'!U12),"",'Сводный отчет'!U12)</f>
        <v>217</v>
      </c>
      <c r="W4" s="38">
        <f>IFERROR('Личный расчет девушки'!E3,"")</f>
        <v>27</v>
      </c>
    </row>
    <row r="5" spans="1:23" ht="17.25" customHeight="1" thickBot="1" x14ac:dyDescent="0.3">
      <c r="A5" s="27">
        <f>IF(ISBLANK('Сводный отчет'!A13),"",'Сводный отчет'!A13)</f>
        <v>10</v>
      </c>
      <c r="B5" s="30" t="str">
        <f>IF(ISBLANK('Сводный отчет'!B13),"",'Сводный отчет'!B13)</f>
        <v>Брестская Область</v>
      </c>
      <c r="C5" s="33" t="str">
        <f>IF(ISBLANK('Сводный отчет'!C13),"",'Сводный отчет'!C13)</f>
        <v>Олиферчук Александра</v>
      </c>
      <c r="D5" s="75">
        <f>IF(ISBLANK('Сводный отчет'!D13),"",'Сводный отчет'!D13)</f>
        <v>38816</v>
      </c>
      <c r="E5" s="41">
        <f>IF(ISBLANK('Сводный отчет'!E13),"",'Сводный отчет'!E13)</f>
        <v>17</v>
      </c>
      <c r="F5" s="39" t="e">
        <f>IF(ISBLANK('Сводный отчет'!#REF!),"",'Сводный отчет'!#REF!)</f>
        <v>#REF!</v>
      </c>
      <c r="G5" s="41" t="str">
        <f>IF(ISBLANK('Сводный отчет'!F13),"",'Сводный отчет'!F13)</f>
        <v>Ж</v>
      </c>
      <c r="H5" s="21">
        <f>IF(ISBLANK('Сводный отчет'!G13),"",'Сводный отчет'!G13)</f>
        <v>4.7</v>
      </c>
      <c r="I5" s="24">
        <f>IF(ISBLANK('Сводный отчет'!H13),"",'Сводный отчет'!H13)</f>
        <v>48</v>
      </c>
      <c r="J5" s="36">
        <f>IF(ISBLANK('Сводный отчет'!I13),"",'Сводный отчет'!I13)</f>
        <v>9.0299999999999994</v>
      </c>
      <c r="K5" s="44">
        <f>IF(ISBLANK('Сводный отчет'!J13),"",'Сводный отчет'!J13)</f>
        <v>37</v>
      </c>
      <c r="L5" s="21" t="str">
        <f>IF(ISBLANK('Сводный отчет'!K13),"",'Сводный отчет'!K13)</f>
        <v/>
      </c>
      <c r="M5" s="24" t="str">
        <f>IF(ISBLANK('Сводный отчет'!L13),"",'Сводный отчет'!L13)</f>
        <v/>
      </c>
      <c r="N5" s="36" t="str">
        <f>IF(ISBLANK('Сводный отчет'!M13),"",'Сводный отчет'!M13)</f>
        <v>0,42,5</v>
      </c>
      <c r="O5" s="44">
        <f>IF(ISBLANK('Сводный отчет'!N13),"",'Сводный отчет'!N13)</f>
        <v>37</v>
      </c>
      <c r="P5" s="21">
        <f>IF(ISBLANK('Сводный отчет'!O13),"",'Сводный отчет'!O13)</f>
        <v>45</v>
      </c>
      <c r="Q5" s="24">
        <f>IF(ISBLANK('Сводный отчет'!P13),"",'Сводный отчет'!P13)</f>
        <v>50</v>
      </c>
      <c r="R5" s="36">
        <f>IF(ISBLANK('Сводный отчет'!Q13),"",'Сводный отчет'!Q13)</f>
        <v>250</v>
      </c>
      <c r="S5" s="44">
        <f>IF(ISBLANK('Сводный отчет'!R13),"",'Сводный отчет'!R13)</f>
        <v>60</v>
      </c>
      <c r="T5" s="21">
        <f>IF(ISBLANK('Сводный отчет'!S13),"",'Сводный отчет'!S13)</f>
        <v>31</v>
      </c>
      <c r="U5" s="24">
        <f>IF(ISBLANK('Сводный отчет'!T13),"",'Сводный отчет'!T13)</f>
        <v>45</v>
      </c>
      <c r="V5" s="41">
        <f>IF(ISBLANK('Сводный отчет'!U13),"",'Сводный отчет'!U13)</f>
        <v>277</v>
      </c>
      <c r="W5" s="38">
        <f>IFERROR('Личный расчет девушки'!E4,"")</f>
        <v>5</v>
      </c>
    </row>
    <row r="6" spans="1:23" ht="19.5" customHeight="1" thickBot="1" x14ac:dyDescent="0.3">
      <c r="A6" s="27">
        <f>IF(ISBLANK('Сводный отчет'!A14),"",'Сводный отчет'!A14)</f>
        <v>11</v>
      </c>
      <c r="B6" s="30" t="str">
        <f>IF(ISBLANK('Сводный отчет'!B14),"",'Сводный отчет'!B14)</f>
        <v>Брестская Область</v>
      </c>
      <c r="C6" s="33" t="str">
        <f>IF(ISBLANK('Сводный отчет'!C14),"",'Сводный отчет'!C14)</f>
        <v>Тарелко Елизавета</v>
      </c>
      <c r="D6" s="75">
        <f>IF(ISBLANK('Сводный отчет'!D14),"",'Сводный отчет'!D14)</f>
        <v>38316</v>
      </c>
      <c r="E6" s="41">
        <f>IF(ISBLANK('Сводный отчет'!E14),"",'Сводный отчет'!E14)</f>
        <v>18</v>
      </c>
      <c r="F6" s="39" t="e">
        <f>IF(ISBLANK('Сводный отчет'!#REF!),"",'Сводный отчет'!#REF!)</f>
        <v>#REF!</v>
      </c>
      <c r="G6" s="41" t="str">
        <f>IF(ISBLANK('Сводный отчет'!F14),"",'Сводный отчет'!F14)</f>
        <v>Ж</v>
      </c>
      <c r="H6" s="21">
        <f>IF(ISBLANK('Сводный отчет'!G14),"",'Сводный отчет'!G14)</f>
        <v>4.7</v>
      </c>
      <c r="I6" s="24">
        <f>IF(ISBLANK('Сводный отчет'!H14),"",'Сводный отчет'!H14)</f>
        <v>48</v>
      </c>
      <c r="J6" s="36">
        <f>IF(ISBLANK('Сводный отчет'!I14),"",'Сводный отчет'!I14)</f>
        <v>10.220000000000001</v>
      </c>
      <c r="K6" s="44">
        <f>IF(ISBLANK('Сводный отчет'!J14),"",'Сводный отчет'!J14)</f>
        <v>21</v>
      </c>
      <c r="L6" s="21" t="str">
        <f>IF(ISBLANK('Сводный отчет'!K14),"",'Сводный отчет'!K14)</f>
        <v/>
      </c>
      <c r="M6" s="24" t="str">
        <f>IF(ISBLANK('Сводный отчет'!L14),"",'Сводный отчет'!L14)</f>
        <v/>
      </c>
      <c r="N6" s="36" t="str">
        <f>IF(ISBLANK('Сводный отчет'!M14),"",'Сводный отчет'!M14)</f>
        <v>0,34,3</v>
      </c>
      <c r="O6" s="44">
        <f>IF(ISBLANK('Сводный отчет'!N14),"",'Сводный отчет'!N14)</f>
        <v>48</v>
      </c>
      <c r="P6" s="21">
        <f>IF(ISBLANK('Сводный отчет'!O14),"",'Сводный отчет'!O14)</f>
        <v>43</v>
      </c>
      <c r="Q6" s="24">
        <f>IF(ISBLANK('Сводный отчет'!P14),"",'Сводный отчет'!P14)</f>
        <v>46</v>
      </c>
      <c r="R6" s="36">
        <f>IF(ISBLANK('Сводный отчет'!Q14),"",'Сводный отчет'!Q14)</f>
        <v>207</v>
      </c>
      <c r="S6" s="44">
        <f>IF(ISBLANK('Сводный отчет'!R14),"",'Сводный отчет'!R14)</f>
        <v>37</v>
      </c>
      <c r="T6" s="21">
        <f>IF(ISBLANK('Сводный отчет'!S14),"",'Сводный отчет'!S14)</f>
        <v>39</v>
      </c>
      <c r="U6" s="24">
        <f>IF(ISBLANK('Сводный отчет'!T14),"",'Сводный отчет'!T14)</f>
        <v>59</v>
      </c>
      <c r="V6" s="41">
        <f>IF(ISBLANK('Сводный отчет'!U14),"",'Сводный отчет'!U14)</f>
        <v>259</v>
      </c>
      <c r="W6" s="38">
        <f>IFERROR('Личный расчет девушки'!E5,"")</f>
        <v>10</v>
      </c>
    </row>
    <row r="7" spans="1:23" ht="17.25" customHeight="1" thickBot="1" x14ac:dyDescent="0.3">
      <c r="A7" s="27">
        <f>IF(ISBLANK('Сводный отчет'!A15),"",'Сводный отчет'!A15)</f>
        <v>12</v>
      </c>
      <c r="B7" s="30" t="str">
        <f>IF(ISBLANK('Сводный отчет'!B15),"",'Сводный отчет'!B15)</f>
        <v>Брестская Область</v>
      </c>
      <c r="C7" s="33" t="str">
        <f>IF(ISBLANK('Сводный отчет'!C15),"",'Сводный отчет'!C15)</f>
        <v>Юнчик Марина</v>
      </c>
      <c r="D7" s="75">
        <f>IF(ISBLANK('Сводный отчет'!D15),"",'Сводный отчет'!D15)</f>
        <v>38437</v>
      </c>
      <c r="E7" s="41">
        <f>IF(ISBLANK('Сводный отчет'!E15),"",'Сводный отчет'!E15)</f>
        <v>18</v>
      </c>
      <c r="F7" s="39" t="e">
        <f>IF(ISBLANK('Сводный отчет'!#REF!),"",'Сводный отчет'!#REF!)</f>
        <v>#REF!</v>
      </c>
      <c r="G7" s="41" t="str">
        <f>IF(ISBLANK('Сводный отчет'!F15),"",'Сводный отчет'!F15)</f>
        <v>Ж</v>
      </c>
      <c r="H7" s="21">
        <f>IF(ISBLANK('Сводный отчет'!G15),"",'Сводный отчет'!G15)</f>
        <v>4.5</v>
      </c>
      <c r="I7" s="24">
        <f>IF(ISBLANK('Сводный отчет'!H15),"",'Сводный отчет'!H15)</f>
        <v>52</v>
      </c>
      <c r="J7" s="36">
        <f>IF(ISBLANK('Сводный отчет'!I15),"",'Сводный отчет'!I15)</f>
        <v>8.39</v>
      </c>
      <c r="K7" s="44">
        <f>IF(ISBLANK('Сводный отчет'!J15),"",'Сводный отчет'!J15)</f>
        <v>42</v>
      </c>
      <c r="L7" s="21" t="str">
        <f>IF(ISBLANK('Сводный отчет'!K15),"",'Сводный отчет'!K15)</f>
        <v/>
      </c>
      <c r="M7" s="24" t="str">
        <f>IF(ISBLANK('Сводный отчет'!L15),"",'Сводный отчет'!L15)</f>
        <v/>
      </c>
      <c r="N7" s="36" t="str">
        <f>IF(ISBLANK('Сводный отчет'!M15),"",'Сводный отчет'!M15)</f>
        <v>0,45,7</v>
      </c>
      <c r="O7" s="44">
        <f>IF(ISBLANK('Сводный отчет'!N15),"",'Сводный отчет'!N15)</f>
        <v>34</v>
      </c>
      <c r="P7" s="21">
        <f>IF(ISBLANK('Сводный отчет'!O15),"",'Сводный отчет'!O15)</f>
        <v>37</v>
      </c>
      <c r="Q7" s="24">
        <f>IF(ISBLANK('Сводный отчет'!P15),"",'Сводный отчет'!P15)</f>
        <v>37</v>
      </c>
      <c r="R7" s="36">
        <f>IF(ISBLANK('Сводный отчет'!Q15),"",'Сводный отчет'!Q15)</f>
        <v>228</v>
      </c>
      <c r="S7" s="44">
        <f>IF(ISBLANK('Сводный отчет'!R15),"",'Сводный отчет'!R15)</f>
        <v>58</v>
      </c>
      <c r="T7" s="21">
        <f>IF(ISBLANK('Сводный отчет'!S15),"",'Сводный отчет'!S15)</f>
        <v>31</v>
      </c>
      <c r="U7" s="24">
        <f>IF(ISBLANK('Сводный отчет'!T15),"",'Сводный отчет'!T15)</f>
        <v>45</v>
      </c>
      <c r="V7" s="41">
        <f>IF(ISBLANK('Сводный отчет'!U15),"",'Сводный отчет'!U15)</f>
        <v>268</v>
      </c>
      <c r="W7" s="38">
        <f>IFERROR('Личный расчет девушки'!E6,"")</f>
        <v>7</v>
      </c>
    </row>
    <row r="8" spans="1:23" ht="19.5" customHeight="1" thickBot="1" x14ac:dyDescent="0.3">
      <c r="A8" s="55">
        <f>IF(ISBLANK('Сводный отчет'!A16),"",'Сводный отчет'!A16)</f>
        <v>13</v>
      </c>
      <c r="B8" s="56" t="str">
        <f>IF(ISBLANK('Сводный отчет'!B16),"",'Сводный отчет'!B16)</f>
        <v>Брестская Область</v>
      </c>
      <c r="C8" s="57" t="str">
        <f>IF(ISBLANK('Сводный отчет'!C16),"",'Сводный отчет'!C16)</f>
        <v>Сахнюк Анна</v>
      </c>
      <c r="D8" s="76">
        <f>IF(ISBLANK('Сводный отчет'!D16),"",'Сводный отчет'!D16)</f>
        <v>38946</v>
      </c>
      <c r="E8" s="59">
        <f>IF(ISBLANK('Сводный отчет'!E16),"",'Сводный отчет'!E16)</f>
        <v>16</v>
      </c>
      <c r="F8" s="58" t="e">
        <f>IF(ISBLANK('Сводный отчет'!#REF!),"",'Сводный отчет'!#REF!)</f>
        <v>#REF!</v>
      </c>
      <c r="G8" s="59" t="str">
        <f>IF(ISBLANK('Сводный отчет'!F16),"",'Сводный отчет'!F16)</f>
        <v>Ж</v>
      </c>
      <c r="H8" s="60">
        <f>IF(ISBLANK('Сводный отчет'!G16),"",'Сводный отчет'!G16)</f>
        <v>5</v>
      </c>
      <c r="I8" s="61">
        <f>IF(ISBLANK('Сводный отчет'!H16),"",'Сводный отчет'!H16)</f>
        <v>44</v>
      </c>
      <c r="J8" s="62">
        <f>IF(ISBLANK('Сводный отчет'!I16),"",'Сводный отчет'!I16)</f>
        <v>3.53</v>
      </c>
      <c r="K8" s="63">
        <f>IF(ISBLANK('Сводный отчет'!J16),"",'Сводный отчет'!J16)</f>
        <v>48</v>
      </c>
      <c r="L8" s="60" t="str">
        <f>IF(ISBLANK('Сводный отчет'!K16),"",'Сводный отчет'!K16)</f>
        <v/>
      </c>
      <c r="M8" s="61" t="str">
        <f>IF(ISBLANK('Сводный отчет'!L16),"",'Сводный отчет'!L16)</f>
        <v/>
      </c>
      <c r="N8" s="62" t="str">
        <f>IF(ISBLANK('Сводный отчет'!M16),"",'Сводный отчет'!M16)</f>
        <v>0,36,6</v>
      </c>
      <c r="O8" s="63">
        <f>IF(ISBLANK('Сводный отчет'!N16),"",'Сводный отчет'!N16)</f>
        <v>44</v>
      </c>
      <c r="P8" s="60">
        <f>IF(ISBLANK('Сводный отчет'!O16),"",'Сводный отчет'!O16)</f>
        <v>40</v>
      </c>
      <c r="Q8" s="61">
        <f>IF(ISBLANK('Сводный отчет'!P16),"",'Сводный отчет'!P16)</f>
        <v>40</v>
      </c>
      <c r="R8" s="62">
        <f>IF(ISBLANK('Сводный отчет'!Q16),"",'Сводный отчет'!Q16)</f>
        <v>214</v>
      </c>
      <c r="S8" s="63">
        <f>IF(ISBLANK('Сводный отчет'!R16),"",'Сводный отчет'!R16)</f>
        <v>46</v>
      </c>
      <c r="T8" s="60">
        <f>IF(ISBLANK('Сводный отчет'!S16),"",'Сводный отчет'!S16)</f>
        <v>24</v>
      </c>
      <c r="U8" s="61">
        <f>IF(ISBLANK('Сводный отчет'!T16),"",'Сводный отчет'!T16)</f>
        <v>34</v>
      </c>
      <c r="V8" s="59">
        <f>IF(ISBLANK('Сводный отчет'!U16),"",'Сводный отчет'!U16)</f>
        <v>256</v>
      </c>
      <c r="W8" s="38">
        <f>IFERROR('Личный расчет девушки'!E7,"")</f>
        <v>15</v>
      </c>
    </row>
    <row r="9" spans="1:23" ht="19.5" thickBot="1" x14ac:dyDescent="0.3">
      <c r="A9" s="46">
        <f>IF(ISBLANK('Сводный отчет'!A25),"",'Сводный отчет'!A25)</f>
        <v>22</v>
      </c>
      <c r="B9" s="47" t="str">
        <f>IF(ISBLANK('Сводный отчет'!B25),"",'Сводный отчет'!B25)</f>
        <v>Витебская область</v>
      </c>
      <c r="C9" s="48" t="str">
        <f>IF(ISBLANK('Сводный отчет'!C25),"",'Сводный отчет'!C25)</f>
        <v>Смагина Екатерина</v>
      </c>
      <c r="D9" s="77">
        <f>IF(ISBLANK('Сводный отчет'!D25),"",'Сводный отчет'!D25)</f>
        <v>38911</v>
      </c>
      <c r="E9" s="50">
        <f>IF(ISBLANK('Сводный отчет'!E25),"",'Сводный отчет'!E25)</f>
        <v>16</v>
      </c>
      <c r="F9" s="49" t="e">
        <f>IF(ISBLANK('Сводный отчет'!#REF!),"",'Сводный отчет'!#REF!)</f>
        <v>#REF!</v>
      </c>
      <c r="G9" s="50" t="str">
        <f>IF(ISBLANK('Сводный отчет'!F25),"",'Сводный отчет'!F25)</f>
        <v>Ж</v>
      </c>
      <c r="H9" s="51">
        <f>IF(ISBLANK('Сводный отчет'!G25),"",'Сводный отчет'!G25)</f>
        <v>4.5999999999999996</v>
      </c>
      <c r="I9" s="52">
        <f>IF(ISBLANK('Сводный отчет'!H25),"",'Сводный отчет'!H25)</f>
        <v>52</v>
      </c>
      <c r="J9" s="53">
        <f>IF(ISBLANK('Сводный отчет'!I25),"",'Сводный отчет'!I25)</f>
        <v>3.59</v>
      </c>
      <c r="K9" s="54">
        <f>IF(ISBLANK('Сводный отчет'!J25),"",'Сводный отчет'!J25)</f>
        <v>45</v>
      </c>
      <c r="L9" s="51" t="str">
        <f>IF(ISBLANK('Сводный отчет'!K25),"",'Сводный отчет'!K25)</f>
        <v/>
      </c>
      <c r="M9" s="52" t="str">
        <f>IF(ISBLANK('Сводный отчет'!L25),"",'Сводный отчет'!L25)</f>
        <v/>
      </c>
      <c r="N9" s="53" t="str">
        <f>IF(ISBLANK('Сводный отчет'!M25),"",'Сводный отчет'!M25)</f>
        <v>1,07,8</v>
      </c>
      <c r="O9" s="54">
        <f>IF(ISBLANK('Сводный отчет'!N25),"",'Сводный отчет'!N25)</f>
        <v>13</v>
      </c>
      <c r="P9" s="51">
        <f>IF(ISBLANK('Сводный отчет'!O25),"",'Сводный отчет'!O25)</f>
        <v>29</v>
      </c>
      <c r="Q9" s="52">
        <f>IF(ISBLANK('Сводный отчет'!P25),"",'Сводный отчет'!P25)</f>
        <v>29</v>
      </c>
      <c r="R9" s="53">
        <f>IF(ISBLANK('Сводный отчет'!Q25),"",'Сводный отчет'!Q25)</f>
        <v>226</v>
      </c>
      <c r="S9" s="54">
        <f>IF(ISBLANK('Сводный отчет'!R25),"",'Сводный отчет'!R25)</f>
        <v>58</v>
      </c>
      <c r="T9" s="51">
        <f>IF(ISBLANK('Сводный отчет'!S25),"",'Сводный отчет'!S25)</f>
        <v>40</v>
      </c>
      <c r="U9" s="52">
        <f>IF(ISBLANK('Сводный отчет'!T25),"",'Сводный отчет'!T25)</f>
        <v>60</v>
      </c>
      <c r="V9" s="50">
        <f>IF(ISBLANK('Сводный отчет'!U25),"",'Сводный отчет'!U25)</f>
        <v>257</v>
      </c>
      <c r="W9" s="38">
        <f>IFERROR('Личный расчет девушки'!E8,"")</f>
        <v>11</v>
      </c>
    </row>
    <row r="10" spans="1:23" ht="19.5" thickBot="1" x14ac:dyDescent="0.3">
      <c r="A10" s="28">
        <f>IF(ISBLANK('Сводный отчет'!A26),"",'Сводный отчет'!A26)</f>
        <v>23</v>
      </c>
      <c r="B10" s="31" t="str">
        <f>IF(ISBLANK('Сводный отчет'!B26),"",'Сводный отчет'!B26)</f>
        <v>Витебская область</v>
      </c>
      <c r="C10" s="34" t="str">
        <f>IF(ISBLANK('Сводный отчет'!C26),"",'Сводный отчет'!C26)</f>
        <v>Меликова Эмилия</v>
      </c>
      <c r="D10" s="78">
        <f>IF(ISBLANK('Сводный отчет'!D26),"",'Сводный отчет'!D26)</f>
        <v>39257</v>
      </c>
      <c r="E10" s="42">
        <f>IF(ISBLANK('Сводный отчет'!E26),"",'Сводный отчет'!E26)</f>
        <v>15</v>
      </c>
      <c r="F10" s="22" t="e">
        <f>IF(ISBLANK('Сводный отчет'!#REF!),"",'Сводный отчет'!#REF!)</f>
        <v>#REF!</v>
      </c>
      <c r="G10" s="42" t="str">
        <f>IF(ISBLANK('Сводный отчет'!F26),"",'Сводный отчет'!F26)</f>
        <v>Ж</v>
      </c>
      <c r="H10" s="20">
        <f>IF(ISBLANK('Сводный отчет'!G26),"",'Сводный отчет'!G26)</f>
        <v>5.0999999999999996</v>
      </c>
      <c r="I10" s="25">
        <f>IF(ISBLANK('Сводный отчет'!H26),"",'Сводный отчет'!H26)</f>
        <v>42</v>
      </c>
      <c r="J10" s="37">
        <f>IF(ISBLANK('Сводный отчет'!I26),"",'Сводный отчет'!I26)</f>
        <v>4.05</v>
      </c>
      <c r="K10" s="45">
        <f>IF(ISBLANK('Сводный отчет'!J26),"",'Сводный отчет'!J26)</f>
        <v>42</v>
      </c>
      <c r="L10" s="20" t="str">
        <f>IF(ISBLANK('Сводный отчет'!K26),"",'Сводный отчет'!K26)</f>
        <v/>
      </c>
      <c r="M10" s="25" t="str">
        <f>IF(ISBLANK('Сводный отчет'!L26),"",'Сводный отчет'!L26)</f>
        <v/>
      </c>
      <c r="N10" s="37" t="str">
        <f>IF(ISBLANK('Сводный отчет'!M26),"",'Сводный отчет'!M26)</f>
        <v>0,53,5</v>
      </c>
      <c r="O10" s="45">
        <f>IF(ISBLANK('Сводный отчет'!N26),"",'Сводный отчет'!N26)</f>
        <v>27</v>
      </c>
      <c r="P10" s="20">
        <f>IF(ISBLANK('Сводный отчет'!O26),"",'Сводный отчет'!O26)</f>
        <v>34</v>
      </c>
      <c r="Q10" s="25">
        <f>IF(ISBLANK('Сводный отчет'!P26),"",'Сводный отчет'!P26)</f>
        <v>34</v>
      </c>
      <c r="R10" s="37">
        <f>IF(ISBLANK('Сводный отчет'!Q26),"",'Сводный отчет'!Q26)</f>
        <v>204</v>
      </c>
      <c r="S10" s="45">
        <f>IF(ISBLANK('Сводный отчет'!R26),"",'Сводный отчет'!R26)</f>
        <v>36</v>
      </c>
      <c r="T10" s="20">
        <f>IF(ISBLANK('Сводный отчет'!S26),"",'Сводный отчет'!S26)</f>
        <v>40</v>
      </c>
      <c r="U10" s="25">
        <f>IF(ISBLANK('Сводный отчет'!T26),"",'Сводный отчет'!T26)</f>
        <v>60</v>
      </c>
      <c r="V10" s="42">
        <f>IF(ISBLANK('Сводный отчет'!U26),"",'Сводный отчет'!U26)</f>
        <v>241</v>
      </c>
      <c r="W10" s="38">
        <f>IFERROR('Личный расчет девушки'!E9,"")</f>
        <v>20</v>
      </c>
    </row>
    <row r="11" spans="1:23" ht="19.5" thickBot="1" x14ac:dyDescent="0.3">
      <c r="A11" s="28">
        <f>IF(ISBLANK('Сводный отчет'!A27),"",'Сводный отчет'!A27)</f>
        <v>24</v>
      </c>
      <c r="B11" s="31" t="str">
        <f>IF(ISBLANK('Сводный отчет'!B27),"",'Сводный отчет'!B27)</f>
        <v>Витебская область</v>
      </c>
      <c r="C11" s="34" t="str">
        <f>IF(ISBLANK('Сводный отчет'!C27),"",'Сводный отчет'!C27)</f>
        <v>Родина Ольга</v>
      </c>
      <c r="D11" s="78">
        <f>IF(ISBLANK('Сводный отчет'!D27),"",'Сводный отчет'!D27)</f>
        <v>38731</v>
      </c>
      <c r="E11" s="42">
        <f>IF(ISBLANK('Сводный отчет'!E27),"",'Сводный отчет'!E27)</f>
        <v>17</v>
      </c>
      <c r="F11" s="22" t="e">
        <f>IF(ISBLANK('Сводный отчет'!#REF!),"",'Сводный отчет'!#REF!)</f>
        <v>#REF!</v>
      </c>
      <c r="G11" s="42" t="str">
        <f>IF(ISBLANK('Сводный отчет'!F27),"",'Сводный отчет'!F27)</f>
        <v>Ж</v>
      </c>
      <c r="H11" s="20">
        <f>IF(ISBLANK('Сводный отчет'!G27),"",'Сводный отчет'!G27)</f>
        <v>4.9000000000000004</v>
      </c>
      <c r="I11" s="25">
        <f>IF(ISBLANK('Сводный отчет'!H27),"",'Сводный отчет'!H27)</f>
        <v>44</v>
      </c>
      <c r="J11" s="37">
        <f>IF(ISBLANK('Сводный отчет'!I27),"",'Сводный отчет'!I27)</f>
        <v>9.16</v>
      </c>
      <c r="K11" s="45">
        <f>IF(ISBLANK('Сводный отчет'!J27),"",'Сводный отчет'!J27)</f>
        <v>34</v>
      </c>
      <c r="L11" s="20" t="str">
        <f>IF(ISBLANK('Сводный отчет'!K27),"",'Сводный отчет'!K27)</f>
        <v/>
      </c>
      <c r="M11" s="25" t="str">
        <f>IF(ISBLANK('Сводный отчет'!L27),"",'Сводный отчет'!L27)</f>
        <v/>
      </c>
      <c r="N11" s="37" t="str">
        <f>IF(ISBLANK('Сводный отчет'!M27),"",'Сводный отчет'!M27)</f>
        <v>0,44,2</v>
      </c>
      <c r="O11" s="45">
        <f>IF(ISBLANK('Сводный отчет'!N27),"",'Сводный отчет'!N27)</f>
        <v>35</v>
      </c>
      <c r="P11" s="20">
        <f>IF(ISBLANK('Сводный отчет'!O27),"",'Сводный отчет'!O27)</f>
        <v>34</v>
      </c>
      <c r="Q11" s="25">
        <f>IF(ISBLANK('Сводный отчет'!P27),"",'Сводный отчет'!P27)</f>
        <v>34</v>
      </c>
      <c r="R11" s="37">
        <f>IF(ISBLANK('Сводный отчет'!Q27),"",'Сводный отчет'!Q27)</f>
        <v>217</v>
      </c>
      <c r="S11" s="45">
        <f>IF(ISBLANK('Сводный отчет'!R27),"",'Сводный отчет'!R27)</f>
        <v>47</v>
      </c>
      <c r="T11" s="20">
        <f>IF(ISBLANK('Сводный отчет'!S27),"",'Сводный отчет'!S27)</f>
        <v>41</v>
      </c>
      <c r="U11" s="25">
        <f>IF(ISBLANK('Сводный отчет'!T27),"",'Сводный отчет'!T27)</f>
        <v>60</v>
      </c>
      <c r="V11" s="42">
        <f>IF(ISBLANK('Сводный отчет'!U27),"",'Сводный отчет'!U27)</f>
        <v>254</v>
      </c>
      <c r="W11" s="38">
        <f>IFERROR('Личный расчет девушки'!E10,"")</f>
        <v>16</v>
      </c>
    </row>
    <row r="12" spans="1:23" ht="19.5" thickBot="1" x14ac:dyDescent="0.3">
      <c r="A12" s="28">
        <f>IF(ISBLANK('Сводный отчет'!A28),"",'Сводный отчет'!A28)</f>
        <v>25</v>
      </c>
      <c r="B12" s="31" t="str">
        <f>IF(ISBLANK('Сводный отчет'!B28),"",'Сводный отчет'!B28)</f>
        <v>Витебская область</v>
      </c>
      <c r="C12" s="34" t="str">
        <f>IF(ISBLANK('Сводный отчет'!C28),"",'Сводный отчет'!C28)</f>
        <v>Большакова Татьяна</v>
      </c>
      <c r="D12" s="78">
        <f>IF(ISBLANK('Сводный отчет'!D28),"",'Сводный отчет'!D28)</f>
        <v>37954</v>
      </c>
      <c r="E12" s="42">
        <f>IF(ISBLANK('Сводный отчет'!E28),"",'Сводный отчет'!E28)</f>
        <v>19</v>
      </c>
      <c r="F12" s="22" t="e">
        <f>IF(ISBLANK('Сводный отчет'!#REF!),"",'Сводный отчет'!#REF!)</f>
        <v>#REF!</v>
      </c>
      <c r="G12" s="42" t="str">
        <f>IF(ISBLANK('Сводный отчет'!F28),"",'Сводный отчет'!F28)</f>
        <v>Ж</v>
      </c>
      <c r="H12" s="20">
        <f>IF(ISBLANK('Сводный отчет'!G28),"",'Сводный отчет'!G28)</f>
        <v>5.2</v>
      </c>
      <c r="I12" s="25">
        <f>IF(ISBLANK('Сводный отчет'!H28),"",'Сводный отчет'!H28)</f>
        <v>38</v>
      </c>
      <c r="J12" s="37">
        <f>IF(ISBLANK('Сводный отчет'!I28),"",'Сводный отчет'!I28)</f>
        <v>8.5399999999999991</v>
      </c>
      <c r="K12" s="45">
        <f>IF(ISBLANK('Сводный отчет'!J28),"",'Сводный отчет'!J28)</f>
        <v>39</v>
      </c>
      <c r="L12" s="20" t="str">
        <f>IF(ISBLANK('Сводный отчет'!K28),"",'Сводный отчет'!K28)</f>
        <v/>
      </c>
      <c r="M12" s="25" t="str">
        <f>IF(ISBLANK('Сводный отчет'!L28),"",'Сводный отчет'!L28)</f>
        <v/>
      </c>
      <c r="N12" s="37" t="str">
        <f>IF(ISBLANK('Сводный отчет'!M28),"",'Сводный отчет'!M28)</f>
        <v>0,37,3</v>
      </c>
      <c r="O12" s="45">
        <f>IF(ISBLANK('Сводный отчет'!N28),"",'Сводный отчет'!N28)</f>
        <v>42</v>
      </c>
      <c r="P12" s="20">
        <f>IF(ISBLANK('Сводный отчет'!O28),"",'Сводный отчет'!O28)</f>
        <v>43</v>
      </c>
      <c r="Q12" s="25">
        <f>IF(ISBLANK('Сводный отчет'!P28),"",'Сводный отчет'!P28)</f>
        <v>46</v>
      </c>
      <c r="R12" s="37">
        <f>IF(ISBLANK('Сводный отчет'!Q28),"",'Сводный отчет'!Q28)</f>
        <v>202</v>
      </c>
      <c r="S12" s="45">
        <f>IF(ISBLANK('Сводный отчет'!R28),"",'Сводный отчет'!R28)</f>
        <v>32</v>
      </c>
      <c r="T12" s="20">
        <f>IF(ISBLANK('Сводный отчет'!S28),"",'Сводный отчет'!S28)</f>
        <v>41</v>
      </c>
      <c r="U12" s="25">
        <f>IF(ISBLANK('Сводный отчет'!T28),"",'Сводный отчет'!T28)</f>
        <v>60</v>
      </c>
      <c r="V12" s="42">
        <f>IF(ISBLANK('Сводный отчет'!U28),"",'Сводный отчет'!U28)</f>
        <v>257</v>
      </c>
      <c r="W12" s="38">
        <f>IFERROR('Личный расчет девушки'!E11,"")</f>
        <v>12</v>
      </c>
    </row>
    <row r="13" spans="1:23" ht="19.5" thickBot="1" x14ac:dyDescent="0.3">
      <c r="A13" s="28">
        <f>IF(ISBLANK('Сводный отчет'!A29),"",'Сводный отчет'!A29)</f>
        <v>26</v>
      </c>
      <c r="B13" s="31" t="str">
        <f>IF(ISBLANK('Сводный отчет'!B29),"",'Сводный отчет'!B29)</f>
        <v>Витебская область</v>
      </c>
      <c r="C13" s="34" t="str">
        <f>IF(ISBLANK('Сводный отчет'!C29),"",'Сводный отчет'!C29)</f>
        <v>Бондаркова Алина</v>
      </c>
      <c r="D13" s="78">
        <f>IF(ISBLANK('Сводный отчет'!D29),"",'Сводный отчет'!D29)</f>
        <v>38280</v>
      </c>
      <c r="E13" s="42">
        <f>IF(ISBLANK('Сводный отчет'!E29),"",'Сводный отчет'!E29)</f>
        <v>18</v>
      </c>
      <c r="F13" s="22" t="e">
        <f>IF(ISBLANK('Сводный отчет'!#REF!),"",'Сводный отчет'!#REF!)</f>
        <v>#REF!</v>
      </c>
      <c r="G13" s="42" t="str">
        <f>IF(ISBLANK('Сводный отчет'!F29),"",'Сводный отчет'!F29)</f>
        <v>Ж</v>
      </c>
      <c r="H13" s="20">
        <f>IF(ISBLANK('Сводный отчет'!G29),"",'Сводный отчет'!G29)</f>
        <v>4.8</v>
      </c>
      <c r="I13" s="25">
        <f>IF(ISBLANK('Сводный отчет'!H29),"",'Сводный отчет'!H29)</f>
        <v>46</v>
      </c>
      <c r="J13" s="37">
        <f>IF(ISBLANK('Сводный отчет'!I29),"",'Сводный отчет'!I29)</f>
        <v>8.2899999999999991</v>
      </c>
      <c r="K13" s="45">
        <f>IF(ISBLANK('Сводный отчет'!J29),"",'Сводный отчет'!J29)</f>
        <v>44</v>
      </c>
      <c r="L13" s="20" t="str">
        <f>IF(ISBLANK('Сводный отчет'!K29),"",'Сводный отчет'!K29)</f>
        <v/>
      </c>
      <c r="M13" s="25" t="str">
        <f>IF(ISBLANK('Сводный отчет'!L29),"",'Сводный отчет'!L29)</f>
        <v/>
      </c>
      <c r="N13" s="37" t="str">
        <f>IF(ISBLANK('Сводный отчет'!M29),"",'Сводный отчет'!M29)</f>
        <v>0,59,8</v>
      </c>
      <c r="O13" s="45">
        <f>IF(ISBLANK('Сводный отчет'!N29),"",'Сводный отчет'!N29)</f>
        <v>20</v>
      </c>
      <c r="P13" s="20">
        <f>IF(ISBLANK('Сводный отчет'!O29),"",'Сводный отчет'!O29)</f>
        <v>18</v>
      </c>
      <c r="Q13" s="25">
        <f>IF(ISBLANK('Сводный отчет'!P29),"",'Сводный отчет'!P29)</f>
        <v>18</v>
      </c>
      <c r="R13" s="37">
        <f>IF(ISBLANK('Сводный отчет'!Q29),"",'Сводный отчет'!Q29)</f>
        <v>225</v>
      </c>
      <c r="S13" s="45">
        <f>IF(ISBLANK('Сводный отчет'!R29),"",'Сводный отчет'!R29)</f>
        <v>55</v>
      </c>
      <c r="T13" s="20">
        <f>IF(ISBLANK('Сводный отчет'!S29),"",'Сводный отчет'!S29)</f>
        <v>41</v>
      </c>
      <c r="U13" s="25">
        <f>IF(ISBLANK('Сводный отчет'!T29),"",'Сводный отчет'!T29)</f>
        <v>60</v>
      </c>
      <c r="V13" s="42">
        <f>IF(ISBLANK('Сводный отчет'!U29),"",'Сводный отчет'!U29)</f>
        <v>243</v>
      </c>
      <c r="W13" s="38">
        <f>IFERROR('Личный расчет девушки'!E12,"")</f>
        <v>19</v>
      </c>
    </row>
    <row r="14" spans="1:23" ht="19.5" thickBot="1" x14ac:dyDescent="0.3">
      <c r="A14" s="64">
        <f>IF(ISBLANK('Сводный отчет'!A30),"",'Сводный отчет'!A30)</f>
        <v>27</v>
      </c>
      <c r="B14" s="65" t="str">
        <f>IF(ISBLANK('Сводный отчет'!B30),"",'Сводный отчет'!B30)</f>
        <v>Витебская область</v>
      </c>
      <c r="C14" s="66" t="str">
        <f>IF(ISBLANK('Сводный отчет'!C30),"",'Сводный отчет'!C30)</f>
        <v>Помазова Дарья</v>
      </c>
      <c r="D14" s="79">
        <f>IF(ISBLANK('Сводный отчет'!D30),"",'Сводный отчет'!D30)</f>
        <v>39008</v>
      </c>
      <c r="E14" s="68">
        <f>IF(ISBLANK('Сводный отчет'!E30),"",'Сводный отчет'!E30)</f>
        <v>16</v>
      </c>
      <c r="F14" s="67" t="e">
        <f>IF(ISBLANK('Сводный отчет'!#REF!),"",'Сводный отчет'!#REF!)</f>
        <v>#REF!</v>
      </c>
      <c r="G14" s="68" t="str">
        <f>IF(ISBLANK('Сводный отчет'!F30),"",'Сводный отчет'!F30)</f>
        <v>Ж</v>
      </c>
      <c r="H14" s="69">
        <f>IF(ISBLANK('Сводный отчет'!G30),"",'Сводный отчет'!G30)</f>
        <v>4.9000000000000004</v>
      </c>
      <c r="I14" s="70">
        <f>IF(ISBLANK('Сводный отчет'!H30),"",'Сводный отчет'!H30)</f>
        <v>46</v>
      </c>
      <c r="J14" s="71">
        <f>IF(ISBLANK('Сводный отчет'!I30),"",'Сводный отчет'!I30)</f>
        <v>3.41</v>
      </c>
      <c r="K14" s="72">
        <f>IF(ISBLANK('Сводный отчет'!J30),"",'Сводный отчет'!J30)</f>
        <v>54</v>
      </c>
      <c r="L14" s="69" t="str">
        <f>IF(ISBLANK('Сводный отчет'!K30),"",'Сводный отчет'!K30)</f>
        <v/>
      </c>
      <c r="M14" s="70" t="str">
        <f>IF(ISBLANK('Сводный отчет'!L30),"",'Сводный отчет'!L30)</f>
        <v/>
      </c>
      <c r="N14" s="71" t="str">
        <f>IF(ISBLANK('Сводный отчет'!M30),"",'Сводный отчет'!M30)</f>
        <v>0,50,8</v>
      </c>
      <c r="O14" s="72">
        <f>IF(ISBLANK('Сводный отчет'!N30),"",'Сводный отчет'!N30)</f>
        <v>30</v>
      </c>
      <c r="P14" s="69">
        <f>IF(ISBLANK('Сводный отчет'!O30),"",'Сводный отчет'!O30)</f>
        <v>29</v>
      </c>
      <c r="Q14" s="70">
        <f>IF(ISBLANK('Сводный отчет'!P30),"",'Сводный отчет'!P30)</f>
        <v>29</v>
      </c>
      <c r="R14" s="71">
        <f>IF(ISBLANK('Сводный отчет'!Q30),"",'Сводный отчет'!Q30)</f>
        <v>222</v>
      </c>
      <c r="S14" s="72">
        <f>IF(ISBLANK('Сводный отчет'!R30),"",'Сводный отчет'!R30)</f>
        <v>54</v>
      </c>
      <c r="T14" s="69">
        <f>IF(ISBLANK('Сводный отчет'!S30),"",'Сводный отчет'!S30)</f>
        <v>30</v>
      </c>
      <c r="U14" s="70">
        <f>IF(ISBLANK('Сводный отчет'!T30),"",'Сводный отчет'!T30)</f>
        <v>44</v>
      </c>
      <c r="V14" s="68">
        <f>IF(ISBLANK('Сводный отчет'!U30),"",'Сводный отчет'!U30)</f>
        <v>257</v>
      </c>
      <c r="W14" s="38">
        <f>IFERROR('Личный расчет девушки'!E13,"")</f>
        <v>13</v>
      </c>
    </row>
    <row r="15" spans="1:23" ht="38.25" thickBot="1" x14ac:dyDescent="0.3">
      <c r="A15" s="26">
        <f>IF(ISBLANK('Сводный отчет'!A39),"",'Сводный отчет'!A39)</f>
        <v>36</v>
      </c>
      <c r="B15" s="29" t="str">
        <f>IF(ISBLANK('Сводный отчет'!B39),"",'Сводный отчет'!B39)</f>
        <v>Гомельская область</v>
      </c>
      <c r="C15" s="32" t="str">
        <f>IF(ISBLANK('Сводный отчет'!C39),"",'Сводный отчет'!C39)</f>
        <v>Зуборева Рената-Ксения</v>
      </c>
      <c r="D15" s="74">
        <f>IF(ISBLANK('Сводный отчет'!D39),"",'Сводный отчет'!D39)</f>
        <v>38016</v>
      </c>
      <c r="E15" s="40">
        <f>IF(ISBLANK('Сводный отчет'!E39),"",'Сводный отчет'!E39)</f>
        <v>19</v>
      </c>
      <c r="F15" s="38" t="e">
        <f>IF(ISBLANK('Сводный отчет'!#REF!),"",'Сводный отчет'!#REF!)</f>
        <v>#REF!</v>
      </c>
      <c r="G15" s="40" t="str">
        <f>IF(ISBLANK('Сводный отчет'!F39),"",'Сводный отчет'!F39)</f>
        <v>Ж</v>
      </c>
      <c r="H15" s="19">
        <f>IF(ISBLANK('Сводный отчет'!G39),"",'Сводный отчет'!G39)</f>
        <v>4.8</v>
      </c>
      <c r="I15" s="23">
        <f>IF(ISBLANK('Сводный отчет'!H39),"",'Сводный отчет'!H39)</f>
        <v>46</v>
      </c>
      <c r="J15" s="35">
        <f>IF(ISBLANK('Сводный отчет'!I39),"",'Сводный отчет'!I39)</f>
        <v>8.31</v>
      </c>
      <c r="K15" s="43">
        <f>IF(ISBLANK('Сводный отчет'!J39),"",'Сводный отчет'!J39)</f>
        <v>43</v>
      </c>
      <c r="L15" s="19" t="str">
        <f>IF(ISBLANK('Сводный отчет'!K39),"",'Сводный отчет'!K39)</f>
        <v/>
      </c>
      <c r="M15" s="23" t="str">
        <f>IF(ISBLANK('Сводный отчет'!L39),"",'Сводный отчет'!L39)</f>
        <v/>
      </c>
      <c r="N15" s="35" t="str">
        <f>IF(ISBLANK('Сводный отчет'!M39),"",'Сводный отчет'!M39)</f>
        <v>0,40,2</v>
      </c>
      <c r="O15" s="43">
        <f>IF(ISBLANK('Сводный отчет'!N39),"",'Сводный отчет'!N39)</f>
        <v>39</v>
      </c>
      <c r="P15" s="19">
        <f>IF(ISBLANK('Сводный отчет'!O39),"",'Сводный отчет'!O39)</f>
        <v>36</v>
      </c>
      <c r="Q15" s="23">
        <f>IF(ISBLANK('Сводный отчет'!P39),"",'Сводный отчет'!P39)</f>
        <v>36</v>
      </c>
      <c r="R15" s="35">
        <f>IF(ISBLANK('Сводный отчет'!Q39),"",'Сводный отчет'!Q39)</f>
        <v>231</v>
      </c>
      <c r="S15" s="43">
        <f>IF(ISBLANK('Сводный отчет'!R39),"",'Сводный отчет'!R39)</f>
        <v>60</v>
      </c>
      <c r="T15" s="19">
        <f>IF(ISBLANK('Сводный отчет'!S39),"",'Сводный отчет'!S39)</f>
        <v>40</v>
      </c>
      <c r="U15" s="23">
        <f>IF(ISBLANK('Сводный отчет'!T39),"",'Сводный отчет'!T39)</f>
        <v>60</v>
      </c>
      <c r="V15" s="40">
        <f>IF(ISBLANK('Сводный отчет'!U39),"",'Сводный отчет'!U39)</f>
        <v>284</v>
      </c>
      <c r="W15" s="38">
        <f>IFERROR('Личный расчет девушки'!E14,"")</f>
        <v>4</v>
      </c>
    </row>
    <row r="16" spans="1:23" ht="19.5" thickBot="1" x14ac:dyDescent="0.3">
      <c r="A16" s="27">
        <f>IF(ISBLANK('Сводный отчет'!A40),"",'Сводный отчет'!A40)</f>
        <v>37</v>
      </c>
      <c r="B16" s="30" t="str">
        <f>IF(ISBLANK('Сводный отчет'!B40),"",'Сводный отчет'!B40)</f>
        <v>Гомельская область</v>
      </c>
      <c r="C16" s="33" t="str">
        <f>IF(ISBLANK('Сводный отчет'!C40),"",'Сводный отчет'!C40)</f>
        <v>Заяц Юлия</v>
      </c>
      <c r="D16" s="75">
        <f>IF(ISBLANK('Сводный отчет'!D40),"",'Сводный отчет'!D40)</f>
        <v>38170</v>
      </c>
      <c r="E16" s="41">
        <f>IF(ISBLANK('Сводный отчет'!E40),"",'Сводный отчет'!E40)</f>
        <v>18</v>
      </c>
      <c r="F16" s="39" t="e">
        <f>IF(ISBLANK('Сводный отчет'!#REF!),"",'Сводный отчет'!#REF!)</f>
        <v>#REF!</v>
      </c>
      <c r="G16" s="41" t="str">
        <f>IF(ISBLANK('Сводный отчет'!F40),"",'Сводный отчет'!F40)</f>
        <v>Ж</v>
      </c>
      <c r="H16" s="21">
        <f>IF(ISBLANK('Сводный отчет'!G40),"",'Сводный отчет'!G40)</f>
        <v>4.5999999999999996</v>
      </c>
      <c r="I16" s="24">
        <f>IF(ISBLANK('Сводный отчет'!H40),"",'Сводный отчет'!H40)</f>
        <v>50</v>
      </c>
      <c r="J16" s="36">
        <f>IF(ISBLANK('Сводный отчет'!I40),"",'Сводный отчет'!I40)</f>
        <v>7.53</v>
      </c>
      <c r="K16" s="44">
        <f>IF(ISBLANK('Сводный отчет'!J40),"",'Сводный отчет'!J40)</f>
        <v>53</v>
      </c>
      <c r="L16" s="21" t="str">
        <f>IF(ISBLANK('Сводный отчет'!K40),"",'Сводный отчет'!K40)</f>
        <v/>
      </c>
      <c r="M16" s="24" t="str">
        <f>IF(ISBLANK('Сводный отчет'!L40),"",'Сводный отчет'!L40)</f>
        <v/>
      </c>
      <c r="N16" s="36" t="str">
        <f>IF(ISBLANK('Сводный отчет'!M40),"",'Сводный отчет'!M40)</f>
        <v>1,04,2</v>
      </c>
      <c r="O16" s="44">
        <f>IF(ISBLANK('Сводный отчет'!N40),"",'Сводный отчет'!N40)</f>
        <v>15</v>
      </c>
      <c r="P16" s="21">
        <f>IF(ISBLANK('Сводный отчет'!O40),"",'Сводный отчет'!O40)</f>
        <v>42</v>
      </c>
      <c r="Q16" s="24">
        <f>IF(ISBLANK('Сводный отчет'!P40),"",'Сводный отчет'!P40)</f>
        <v>44</v>
      </c>
      <c r="R16" s="36">
        <f>IF(ISBLANK('Сводный отчет'!Q40),"",'Сводный отчет'!Q40)</f>
        <v>216</v>
      </c>
      <c r="S16" s="44">
        <f>IF(ISBLANK('Сводный отчет'!R40),"",'Сводный отчет'!R40)</f>
        <v>46</v>
      </c>
      <c r="T16" s="21">
        <f>IF(ISBLANK('Сводный отчет'!S40),"",'Сводный отчет'!S40)</f>
        <v>40</v>
      </c>
      <c r="U16" s="24">
        <f>IF(ISBLANK('Сводный отчет'!T40),"",'Сводный отчет'!T40)</f>
        <v>60</v>
      </c>
      <c r="V16" s="41">
        <f>IF(ISBLANK('Сводный отчет'!U40),"",'Сводный отчет'!U40)</f>
        <v>268</v>
      </c>
      <c r="W16" s="38">
        <f>IFERROR('Личный расчет девушки'!E15,"")</f>
        <v>8</v>
      </c>
    </row>
    <row r="17" spans="1:23" ht="38.25" thickBot="1" x14ac:dyDescent="0.3">
      <c r="A17" s="27">
        <f>IF(ISBLANK('Сводный отчет'!A41),"",'Сводный отчет'!A41)</f>
        <v>38</v>
      </c>
      <c r="B17" s="30" t="str">
        <f>IF(ISBLANK('Сводный отчет'!B41),"",'Сводный отчет'!B41)</f>
        <v>Гомельская область</v>
      </c>
      <c r="C17" s="33" t="str">
        <f>IF(ISBLANK('Сводный отчет'!C41),"",'Сводный отчет'!C41)</f>
        <v>Соломыкина Марьяна</v>
      </c>
      <c r="D17" s="75">
        <f>IF(ISBLANK('Сводный отчет'!D41),"",'Сводный отчет'!D41)</f>
        <v>38924</v>
      </c>
      <c r="E17" s="41">
        <f>IF(ISBLANK('Сводный отчет'!E41),"",'Сводный отчет'!E41)</f>
        <v>16</v>
      </c>
      <c r="F17" s="39" t="e">
        <f>IF(ISBLANK('Сводный отчет'!#REF!),"",'Сводный отчет'!#REF!)</f>
        <v>#REF!</v>
      </c>
      <c r="G17" s="41" t="str">
        <f>IF(ISBLANK('Сводный отчет'!F41),"",'Сводный отчет'!F41)</f>
        <v>Ж</v>
      </c>
      <c r="H17" s="21">
        <f>IF(ISBLANK('Сводный отчет'!G41),"",'Сводный отчет'!G41)</f>
        <v>4.5999999999999996</v>
      </c>
      <c r="I17" s="24">
        <f>IF(ISBLANK('Сводный отчет'!H41),"",'Сводный отчет'!H41)</f>
        <v>52</v>
      </c>
      <c r="J17" s="36">
        <f>IF(ISBLANK('Сводный отчет'!I41),"",'Сводный отчет'!I41)</f>
        <v>3.51</v>
      </c>
      <c r="K17" s="44">
        <f>IF(ISBLANK('Сводный отчет'!J41),"",'Сводный отчет'!J41)</f>
        <v>49</v>
      </c>
      <c r="L17" s="21" t="str">
        <f>IF(ISBLANK('Сводный отчет'!K41),"",'Сводный отчет'!K41)</f>
        <v/>
      </c>
      <c r="M17" s="24" t="str">
        <f>IF(ISBLANK('Сводный отчет'!L41),"",'Сводный отчет'!L41)</f>
        <v/>
      </c>
      <c r="N17" s="36" t="str">
        <f>IF(ISBLANK('Сводный отчет'!M41),"",'Сводный отчет'!M41)</f>
        <v>0,37,8</v>
      </c>
      <c r="O17" s="44">
        <f>IF(ISBLANK('Сводный отчет'!N41),"",'Сводный отчет'!N41)</f>
        <v>43</v>
      </c>
      <c r="P17" s="21">
        <f>IF(ISBLANK('Сводный отчет'!O41),"",'Сводный отчет'!O41)</f>
        <v>34</v>
      </c>
      <c r="Q17" s="24">
        <f>IF(ISBLANK('Сводный отчет'!P41),"",'Сводный отчет'!P41)</f>
        <v>34</v>
      </c>
      <c r="R17" s="36">
        <f>IF(ISBLANK('Сводный отчет'!Q41),"",'Сводный отчет'!Q41)</f>
        <v>229</v>
      </c>
      <c r="S17" s="44">
        <f>IF(ISBLANK('Сводный отчет'!R41),"",'Сводный отчет'!R41)</f>
        <v>60</v>
      </c>
      <c r="T17" s="21">
        <f>IF(ISBLANK('Сводный отчет'!S41),"",'Сводный отчет'!S41)</f>
        <v>40</v>
      </c>
      <c r="U17" s="24">
        <f>IF(ISBLANK('Сводный отчет'!T41),"",'Сводный отчет'!T41)</f>
        <v>60</v>
      </c>
      <c r="V17" s="41">
        <f>IF(ISBLANK('Сводный отчет'!U41),"",'Сводный отчет'!U41)</f>
        <v>298</v>
      </c>
      <c r="W17" s="38">
        <f>IFERROR('Личный расчет девушки'!E16,"")</f>
        <v>3</v>
      </c>
    </row>
    <row r="18" spans="1:23" ht="19.5" thickBot="1" x14ac:dyDescent="0.3">
      <c r="A18" s="27">
        <f>IF(ISBLANK('Сводный отчет'!A42),"",'Сводный отчет'!A42)</f>
        <v>39</v>
      </c>
      <c r="B18" s="30" t="str">
        <f>IF(ISBLANK('Сводный отчет'!B42),"",'Сводный отчет'!B42)</f>
        <v>Гомельская область</v>
      </c>
      <c r="C18" s="33" t="str">
        <f>IF(ISBLANK('Сводный отчет'!C42),"",'Сводный отчет'!C42)</f>
        <v>Ярченко Эльвира</v>
      </c>
      <c r="D18" s="75">
        <f>IF(ISBLANK('Сводный отчет'!D42),"",'Сводный отчет'!D42)</f>
        <v>38581</v>
      </c>
      <c r="E18" s="41">
        <f>IF(ISBLANK('Сводный отчет'!E42),"",'Сводный отчет'!E42)</f>
        <v>17</v>
      </c>
      <c r="F18" s="39" t="e">
        <f>IF(ISBLANK('Сводный отчет'!#REF!),"",'Сводный отчет'!#REF!)</f>
        <v>#REF!</v>
      </c>
      <c r="G18" s="41" t="str">
        <f>IF(ISBLANK('Сводный отчет'!F42),"",'Сводный отчет'!F42)</f>
        <v>Ж</v>
      </c>
      <c r="H18" s="21">
        <f>IF(ISBLANK('Сводный отчет'!G42),"",'Сводный отчет'!G42)</f>
        <v>5.0999999999999996</v>
      </c>
      <c r="I18" s="24">
        <f>IF(ISBLANK('Сводный отчет'!H42),"",'Сводный отчет'!H42)</f>
        <v>40</v>
      </c>
      <c r="J18" s="36">
        <f>IF(ISBLANK('Сводный отчет'!I42),"",'Сводный отчет'!I42)</f>
        <v>7.48</v>
      </c>
      <c r="K18" s="44">
        <f>IF(ISBLANK('Сводный отчет'!J42),"",'Сводный отчет'!J42)</f>
        <v>54</v>
      </c>
      <c r="L18" s="21" t="str">
        <f>IF(ISBLANK('Сводный отчет'!K42),"",'Сводный отчет'!K42)</f>
        <v/>
      </c>
      <c r="M18" s="24" t="str">
        <f>IF(ISBLANK('Сводный отчет'!L42),"",'Сводный отчет'!L42)</f>
        <v/>
      </c>
      <c r="N18" s="36" t="str">
        <f>IF(ISBLANK('Сводный отчет'!M42),"",'Сводный отчет'!M42)</f>
        <v>0,43,2</v>
      </c>
      <c r="O18" s="44">
        <f>IF(ISBLANK('Сводный отчет'!N42),"",'Сводный отчет'!N42)</f>
        <v>36</v>
      </c>
      <c r="P18" s="21">
        <f>IF(ISBLANK('Сводный отчет'!O42),"",'Сводный отчет'!O42)</f>
        <v>32</v>
      </c>
      <c r="Q18" s="24">
        <f>IF(ISBLANK('Сводный отчет'!P42),"",'Сводный отчет'!P42)</f>
        <v>32</v>
      </c>
      <c r="R18" s="36">
        <f>IF(ISBLANK('Сводный отчет'!Q42),"",'Сводный отчет'!Q42)</f>
        <v>220</v>
      </c>
      <c r="S18" s="44">
        <f>IF(ISBLANK('Сводный отчет'!R42),"",'Сводный отчет'!R42)</f>
        <v>50</v>
      </c>
      <c r="T18" s="21">
        <f>IF(ISBLANK('Сводный отчет'!S42),"",'Сводный отчет'!S42)</f>
        <v>40</v>
      </c>
      <c r="U18" s="24">
        <f>IF(ISBLANK('Сводный отчет'!T42),"",'Сводный отчет'!T42)</f>
        <v>60</v>
      </c>
      <c r="V18" s="41">
        <f>IF(ISBLANK('Сводный отчет'!U42),"",'Сводный отчет'!U42)</f>
        <v>272</v>
      </c>
      <c r="W18" s="38">
        <f>IFERROR('Личный расчет девушки'!E17,"")</f>
        <v>6</v>
      </c>
    </row>
    <row r="19" spans="1:23" ht="19.5" thickBot="1" x14ac:dyDescent="0.3">
      <c r="A19" s="27">
        <f>IF(ISBLANK('Сводный отчет'!A43),"",'Сводный отчет'!A43)</f>
        <v>40</v>
      </c>
      <c r="B19" s="30" t="str">
        <f>IF(ISBLANK('Сводный отчет'!B43),"",'Сводный отчет'!B43)</f>
        <v>Гомельская область</v>
      </c>
      <c r="C19" s="33" t="str">
        <f>IF(ISBLANK('Сводный отчет'!C43),"",'Сводный отчет'!C43)</f>
        <v xml:space="preserve">Ляхова Дарья </v>
      </c>
      <c r="D19" s="75">
        <f>IF(ISBLANK('Сводный отчет'!D43),"",'Сводный отчет'!D43)</f>
        <v>39060</v>
      </c>
      <c r="E19" s="41">
        <f>IF(ISBLANK('Сводный отчет'!E43),"",'Сводный отчет'!E43)</f>
        <v>16</v>
      </c>
      <c r="F19" s="39" t="e">
        <f>IF(ISBLANK('Сводный отчет'!#REF!),"",'Сводный отчет'!#REF!)</f>
        <v>#REF!</v>
      </c>
      <c r="G19" s="41" t="str">
        <f>IF(ISBLANK('Сводный отчет'!F43),"",'Сводный отчет'!F43)</f>
        <v>Ж</v>
      </c>
      <c r="H19" s="21">
        <f>IF(ISBLANK('Сводный отчет'!G43),"",'Сводный отчет'!G43)</f>
        <v>5</v>
      </c>
      <c r="I19" s="24">
        <f>IF(ISBLANK('Сводный отчет'!H43),"",'Сводный отчет'!H43)</f>
        <v>44</v>
      </c>
      <c r="J19" s="36">
        <f>IF(ISBLANK('Сводный отчет'!I43),"",'Сводный отчет'!I43)</f>
        <v>3.57</v>
      </c>
      <c r="K19" s="44">
        <f>IF(ISBLANK('Сводный отчет'!J43),"",'Сводный отчет'!J43)</f>
        <v>46</v>
      </c>
      <c r="L19" s="21" t="str">
        <f>IF(ISBLANK('Сводный отчет'!K43),"",'Сводный отчет'!K43)</f>
        <v/>
      </c>
      <c r="M19" s="24" t="str">
        <f>IF(ISBLANK('Сводный отчет'!L43),"",'Сводный отчет'!L43)</f>
        <v/>
      </c>
      <c r="N19" s="36" t="str">
        <f>IF(ISBLANK('Сводный отчет'!M43),"",'Сводный отчет'!M43)</f>
        <v>0,52,1</v>
      </c>
      <c r="O19" s="44">
        <f>IF(ISBLANK('Сводный отчет'!N43),"",'Сводный отчет'!N43)</f>
        <v>28</v>
      </c>
      <c r="P19" s="21">
        <f>IF(ISBLANK('Сводный отчет'!O43),"",'Сводный отчет'!O43)</f>
        <v>31</v>
      </c>
      <c r="Q19" s="24">
        <f>IF(ISBLANK('Сводный отчет'!P43),"",'Сводный отчет'!P43)</f>
        <v>31</v>
      </c>
      <c r="R19" s="36">
        <f>IF(ISBLANK('Сводный отчет'!Q43),"",'Сводный отчет'!Q43)</f>
        <v>209</v>
      </c>
      <c r="S19" s="44">
        <f>IF(ISBLANK('Сводный отчет'!R43),"",'Сводный отчет'!R43)</f>
        <v>41</v>
      </c>
      <c r="T19" s="21">
        <f>IF(ISBLANK('Сводный отчет'!S43),"",'Сводный отчет'!S43)</f>
        <v>40</v>
      </c>
      <c r="U19" s="24">
        <f>IF(ISBLANK('Сводный отчет'!T43),"",'Сводный отчет'!T43)</f>
        <v>60</v>
      </c>
      <c r="V19" s="41">
        <f>IF(ISBLANK('Сводный отчет'!U43),"",'Сводный отчет'!U43)</f>
        <v>250</v>
      </c>
      <c r="W19" s="38">
        <f>IFERROR('Личный расчет девушки'!E18,"")</f>
        <v>18</v>
      </c>
    </row>
    <row r="20" spans="1:23" ht="19.5" thickBot="1" x14ac:dyDescent="0.3">
      <c r="A20" s="55">
        <f>IF(ISBLANK('Сводный отчет'!A44),"",'Сводный отчет'!A44)</f>
        <v>41</v>
      </c>
      <c r="B20" s="56" t="str">
        <f>IF(ISBLANK('Сводный отчет'!B44),"",'Сводный отчет'!B44)</f>
        <v>Гомельская область</v>
      </c>
      <c r="C20" s="57" t="str">
        <f>IF(ISBLANK('Сводный отчет'!C44),"",'Сводный отчет'!C44)</f>
        <v>Пушнина Алина</v>
      </c>
      <c r="D20" s="76">
        <f>IF(ISBLANK('Сводный отчет'!D44),"",'Сводный отчет'!D44)</f>
        <v>39132</v>
      </c>
      <c r="E20" s="59">
        <f>IF(ISBLANK('Сводный отчет'!E44),"",'Сводный отчет'!E44)</f>
        <v>16</v>
      </c>
      <c r="F20" s="58" t="e">
        <f>IF(ISBLANK('Сводный отчет'!#REF!),"",'Сводный отчет'!#REF!)</f>
        <v>#REF!</v>
      </c>
      <c r="G20" s="59" t="str">
        <f>IF(ISBLANK('Сводный отчет'!F44),"",'Сводный отчет'!F44)</f>
        <v>Ж</v>
      </c>
      <c r="H20" s="60">
        <f>IF(ISBLANK('Сводный отчет'!G44),"",'Сводный отчет'!G44)</f>
        <v>4.7</v>
      </c>
      <c r="I20" s="61">
        <f>IF(ISBLANK('Сводный отчет'!H44),"",'Сводный отчет'!H44)</f>
        <v>50</v>
      </c>
      <c r="J20" s="62">
        <f>IF(ISBLANK('Сводный отчет'!I44),"",'Сводный отчет'!I44)</f>
        <v>3.48</v>
      </c>
      <c r="K20" s="63">
        <f>IF(ISBLANK('Сводный отчет'!J44),"",'Сводный отчет'!J44)</f>
        <v>51</v>
      </c>
      <c r="L20" s="60" t="str">
        <f>IF(ISBLANK('Сводный отчет'!K44),"",'Сводный отчет'!K44)</f>
        <v/>
      </c>
      <c r="M20" s="61" t="str">
        <f>IF(ISBLANK('Сводный отчет'!L44),"",'Сводный отчет'!L44)</f>
        <v/>
      </c>
      <c r="N20" s="62" t="str">
        <f>IF(ISBLANK('Сводный отчет'!M44),"",'Сводный отчет'!M44)</f>
        <v>0,34,9</v>
      </c>
      <c r="O20" s="63">
        <f>IF(ISBLANK('Сводный отчет'!N44),"",'Сводный отчет'!N44)</f>
        <v>48</v>
      </c>
      <c r="P20" s="60">
        <f>IF(ISBLANK('Сводный отчет'!O44),"",'Сводный отчет'!O44)</f>
        <v>39</v>
      </c>
      <c r="Q20" s="61">
        <f>IF(ISBLANK('Сводный отчет'!P44),"",'Сводный отчет'!P44)</f>
        <v>39</v>
      </c>
      <c r="R20" s="62">
        <f>IF(ISBLANK('Сводный отчет'!Q44),"",'Сводный отчет'!Q44)</f>
        <v>219</v>
      </c>
      <c r="S20" s="63">
        <f>IF(ISBLANK('Сводный отчет'!R44),"",'Сводный отчет'!R44)</f>
        <v>51</v>
      </c>
      <c r="T20" s="60">
        <f>IF(ISBLANK('Сводный отчет'!S44),"",'Сводный отчет'!S44)</f>
        <v>40</v>
      </c>
      <c r="U20" s="61">
        <f>IF(ISBLANK('Сводный отчет'!T44),"",'Сводный отчет'!T44)</f>
        <v>60</v>
      </c>
      <c r="V20" s="59">
        <f>IF(ISBLANK('Сводный отчет'!U44),"",'Сводный отчет'!U44)</f>
        <v>299</v>
      </c>
      <c r="W20" s="38">
        <f>IFERROR('Личный расчет девушки'!E19,"")</f>
        <v>2</v>
      </c>
    </row>
    <row r="21" spans="1:23" ht="19.5" thickBot="1" x14ac:dyDescent="0.3">
      <c r="A21" s="46">
        <f>IF(ISBLANK('Сводный отчет'!A53),"",'Сводный отчет'!A53)</f>
        <v>50</v>
      </c>
      <c r="B21" s="47" t="str">
        <f>IF(ISBLANK('Сводный отчет'!B53),"",'Сводный отчет'!B53)</f>
        <v>Гродненская область</v>
      </c>
      <c r="C21" s="48" t="str">
        <f>IF(ISBLANK('Сводный отчет'!C53),"",'Сводный отчет'!C53)</f>
        <v>Кастровская Диана</v>
      </c>
      <c r="D21" s="77">
        <f>IF(ISBLANK('Сводный отчет'!D53),"",'Сводный отчет'!D53)</f>
        <v>38478</v>
      </c>
      <c r="E21" s="50">
        <f>IF(ISBLANK('Сводный отчет'!E53),"",'Сводный отчет'!E53)</f>
        <v>18</v>
      </c>
      <c r="F21" s="49" t="e">
        <f>IF(ISBLANK('Сводный отчет'!#REF!),"",'Сводный отчет'!#REF!)</f>
        <v>#REF!</v>
      </c>
      <c r="G21" s="50" t="str">
        <f>IF(ISBLANK('Сводный отчет'!F53),"",'Сводный отчет'!F53)</f>
        <v>Ж</v>
      </c>
      <c r="H21" s="51">
        <f>IF(ISBLANK('Сводный отчет'!G53),"",'Сводный отчет'!G53)</f>
        <v>4.7</v>
      </c>
      <c r="I21" s="52">
        <f>IF(ISBLANK('Сводный отчет'!H53),"",'Сводный отчет'!H53)</f>
        <v>48</v>
      </c>
      <c r="J21" s="53">
        <f>IF(ISBLANK('Сводный отчет'!I53),"",'Сводный отчет'!I53)</f>
        <v>7.59</v>
      </c>
      <c r="K21" s="54">
        <f>IF(ISBLANK('Сводный отчет'!J53),"",'Сводный отчет'!J53)</f>
        <v>51</v>
      </c>
      <c r="L21" s="51" t="str">
        <f>IF(ISBLANK('Сводный отчет'!K53),"",'Сводный отчет'!K53)</f>
        <v/>
      </c>
      <c r="M21" s="52" t="str">
        <f>IF(ISBLANK('Сводный отчет'!L53),"",'Сводный отчет'!L53)</f>
        <v/>
      </c>
      <c r="N21" s="53" t="str">
        <f>IF(ISBLANK('Сводный отчет'!M53),"",'Сводный отчет'!M53)</f>
        <v>0,29,1</v>
      </c>
      <c r="O21" s="54">
        <f>IF(ISBLANK('Сводный отчет'!N53),"",'Сводный отчет'!N53)</f>
        <v>60</v>
      </c>
      <c r="P21" s="51">
        <f>IF(ISBLANK('Сводный отчет'!O53),"",'Сводный отчет'!O53)</f>
        <v>36</v>
      </c>
      <c r="Q21" s="52">
        <f>IF(ISBLANK('Сводный отчет'!P53),"",'Сводный отчет'!P53)</f>
        <v>36</v>
      </c>
      <c r="R21" s="53">
        <f>IF(ISBLANK('Сводный отчет'!Q53),"",'Сводный отчет'!Q53)</f>
        <v>221</v>
      </c>
      <c r="S21" s="54">
        <f>IF(ISBLANK('Сводный отчет'!R53),"",'Сводный отчет'!R53)</f>
        <v>51</v>
      </c>
      <c r="T21" s="51">
        <f>IF(ISBLANK('Сводный отчет'!S53),"",'Сводный отчет'!S53)</f>
        <v>46</v>
      </c>
      <c r="U21" s="52">
        <f>IF(ISBLANK('Сводный отчет'!T53),"",'Сводный отчет'!T53)</f>
        <v>60</v>
      </c>
      <c r="V21" s="50">
        <f>IF(ISBLANK('Сводный отчет'!U53),"",'Сводный отчет'!U53)</f>
        <v>306</v>
      </c>
      <c r="W21" s="38">
        <f>IFERROR('Личный расчет девушки'!E20,"")</f>
        <v>1</v>
      </c>
    </row>
    <row r="22" spans="1:23" ht="19.5" thickBot="1" x14ac:dyDescent="0.3">
      <c r="A22" s="28">
        <f>IF(ISBLANK('Сводный отчет'!A54),"",'Сводный отчет'!A54)</f>
        <v>51</v>
      </c>
      <c r="B22" s="31" t="str">
        <f>IF(ISBLANK('Сводный отчет'!B54),"",'Сводный отчет'!B54)</f>
        <v>Гродненская область</v>
      </c>
      <c r="C22" s="34" t="str">
        <f>IF(ISBLANK('Сводный отчет'!C54),"",'Сводный отчет'!C54)</f>
        <v>Кулевич Валерия</v>
      </c>
      <c r="D22" s="78">
        <f>IF(ISBLANK('Сводный отчет'!D54),"",'Сводный отчет'!D54)</f>
        <v>39318</v>
      </c>
      <c r="E22" s="42">
        <f>IF(ISBLANK('Сводный отчет'!E54),"",'Сводный отчет'!E54)</f>
        <v>15</v>
      </c>
      <c r="F22" s="22" t="e">
        <f>IF(ISBLANK('Сводный отчет'!#REF!),"",'Сводный отчет'!#REF!)</f>
        <v>#REF!</v>
      </c>
      <c r="G22" s="42" t="str">
        <f>IF(ISBLANK('Сводный отчет'!F54),"",'Сводный отчет'!F54)</f>
        <v>Ж</v>
      </c>
      <c r="H22" s="20">
        <f>IF(ISBLANK('Сводный отчет'!G54),"",'Сводный отчет'!G54)</f>
        <v>5</v>
      </c>
      <c r="I22" s="25">
        <f>IF(ISBLANK('Сводный отчет'!H54),"",'Сводный отчет'!H54)</f>
        <v>44</v>
      </c>
      <c r="J22" s="37">
        <f>IF(ISBLANK('Сводный отчет'!I54),"",'Сводный отчет'!I54)</f>
        <v>3.56</v>
      </c>
      <c r="K22" s="45">
        <f>IF(ISBLANK('Сводный отчет'!J54),"",'Сводный отчет'!J54)</f>
        <v>47</v>
      </c>
      <c r="L22" s="20" t="str">
        <f>IF(ISBLANK('Сводный отчет'!K54),"",'Сводный отчет'!K54)</f>
        <v/>
      </c>
      <c r="M22" s="25" t="str">
        <f>IF(ISBLANK('Сводный отчет'!L54),"",'Сводный отчет'!L54)</f>
        <v/>
      </c>
      <c r="N22" s="37" t="str">
        <f>IF(ISBLANK('Сводный отчет'!M54),"",'Сводный отчет'!M54)</f>
        <v>-</v>
      </c>
      <c r="O22" s="45">
        <f>IF(ISBLANK('Сводный отчет'!N54),"",'Сводный отчет'!N54)</f>
        <v>0</v>
      </c>
      <c r="P22" s="20">
        <f>IF(ISBLANK('Сводный отчет'!O54),"",'Сводный отчет'!O54)</f>
        <v>21</v>
      </c>
      <c r="Q22" s="25">
        <f>IF(ISBLANK('Сводный отчет'!P54),"",'Сводный отчет'!P54)</f>
        <v>21</v>
      </c>
      <c r="R22" s="37">
        <f>IF(ISBLANK('Сводный отчет'!Q54),"",'Сводный отчет'!Q54)</f>
        <v>222</v>
      </c>
      <c r="S22" s="45">
        <f>IF(ISBLANK('Сводный отчет'!R54),"",'Сводный отчет'!R54)</f>
        <v>54</v>
      </c>
      <c r="T22" s="20">
        <f>IF(ISBLANK('Сводный отчет'!S54),"",'Сводный отчет'!S54)</f>
        <v>18</v>
      </c>
      <c r="U22" s="25">
        <f>IF(ISBLANK('Сводный отчет'!T54),"",'Сводный отчет'!T54)</f>
        <v>24</v>
      </c>
      <c r="V22" s="42">
        <f>IF(ISBLANK('Сводный отчет'!U54),"",'Сводный отчет'!U54)</f>
        <v>190</v>
      </c>
      <c r="W22" s="38">
        <f>IFERROR('Личный расчет девушки'!E21,"")</f>
        <v>36</v>
      </c>
    </row>
    <row r="23" spans="1:23" ht="19.5" thickBot="1" x14ac:dyDescent="0.3">
      <c r="A23" s="28">
        <f>IF(ISBLANK('Сводный отчет'!A56),"",'Сводный отчет'!A56)</f>
        <v>53</v>
      </c>
      <c r="B23" s="31" t="str">
        <f>IF(ISBLANK('Сводный отчет'!B56),"",'Сводный отчет'!B56)</f>
        <v>Гродненская область</v>
      </c>
      <c r="C23" s="34" t="str">
        <f>IF(ISBLANK('Сводный отчет'!C56),"",'Сводный отчет'!C56)</f>
        <v>Брецкая Анна</v>
      </c>
      <c r="D23" s="78">
        <f>IF(ISBLANK('Сводный отчет'!D56),"",'Сводный отчет'!D56)</f>
        <v>38623</v>
      </c>
      <c r="E23" s="42">
        <f>IF(ISBLANK('Сводный отчет'!E56),"",'Сводный отчет'!E56)</f>
        <v>17</v>
      </c>
      <c r="F23" s="22" t="e">
        <f>IF(ISBLANK('Сводный отчет'!#REF!),"",'Сводный отчет'!#REF!)</f>
        <v>#REF!</v>
      </c>
      <c r="G23" s="42" t="str">
        <f>IF(ISBLANK('Сводный отчет'!F56),"",'Сводный отчет'!F56)</f>
        <v>Ж</v>
      </c>
      <c r="H23" s="20">
        <f>IF(ISBLANK('Сводный отчет'!G56),"",'Сводный отчет'!G56)</f>
        <v>4.5999999999999996</v>
      </c>
      <c r="I23" s="25">
        <f>IF(ISBLANK('Сводный отчет'!H56),"",'Сводный отчет'!H56)</f>
        <v>50</v>
      </c>
      <c r="J23" s="37">
        <f>IF(ISBLANK('Сводный отчет'!I56),"",'Сводный отчет'!I56)</f>
        <v>9.1199999999999992</v>
      </c>
      <c r="K23" s="45">
        <f>IF(ISBLANK('Сводный отчет'!J56),"",'Сводный отчет'!J56)</f>
        <v>35</v>
      </c>
      <c r="L23" s="20" t="str">
        <f>IF(ISBLANK('Сводный отчет'!K56),"",'Сводный отчет'!K56)</f>
        <v/>
      </c>
      <c r="M23" s="25" t="str">
        <f>IF(ISBLANK('Сводный отчет'!L56),"",'Сводный отчет'!L56)</f>
        <v/>
      </c>
      <c r="N23" s="37" t="str">
        <f>IF(ISBLANK('Сводный отчет'!M56),"",'Сводный отчет'!M56)</f>
        <v>0,40,9</v>
      </c>
      <c r="O23" s="45">
        <f>IF(ISBLANK('Сводный отчет'!N56),"",'Сводный отчет'!N56)</f>
        <v>39</v>
      </c>
      <c r="P23" s="20">
        <f>IF(ISBLANK('Сводный отчет'!O56),"",'Сводный отчет'!O56)</f>
        <v>29</v>
      </c>
      <c r="Q23" s="25">
        <f>IF(ISBLANK('Сводный отчет'!P56),"",'Сводный отчет'!P56)</f>
        <v>29</v>
      </c>
      <c r="R23" s="37">
        <f>IF(ISBLANK('Сводный отчет'!Q56),"",'Сводный отчет'!Q56)</f>
        <v>216</v>
      </c>
      <c r="S23" s="45">
        <f>IF(ISBLANK('Сводный отчет'!R56),"",'Сводный отчет'!R56)</f>
        <v>46</v>
      </c>
      <c r="T23" s="20">
        <f>IF(ISBLANK('Сводный отчет'!S56),"",'Сводный отчет'!S56)</f>
        <v>24</v>
      </c>
      <c r="U23" s="25">
        <f>IF(ISBLANK('Сводный отчет'!T56),"",'Сводный отчет'!T56)</f>
        <v>33</v>
      </c>
      <c r="V23" s="42">
        <f>IF(ISBLANK('Сводный отчет'!U56),"",'Сводный отчет'!U56)</f>
        <v>232</v>
      </c>
      <c r="W23" s="38">
        <f>IFERROR('Личный расчет девушки'!E22,"")</f>
        <v>22</v>
      </c>
    </row>
    <row r="24" spans="1:23" ht="19.5" thickBot="1" x14ac:dyDescent="0.3">
      <c r="A24" s="28">
        <f>IF(ISBLANK('Сводный отчет'!A57),"",'Сводный отчет'!A57)</f>
        <v>54</v>
      </c>
      <c r="B24" s="31" t="str">
        <f>IF(ISBLANK('Сводный отчет'!B57),"",'Сводный отчет'!B57)</f>
        <v>Гродненская область</v>
      </c>
      <c r="C24" s="34" t="str">
        <f>IF(ISBLANK('Сводный отчет'!C57),"",'Сводный отчет'!C57)</f>
        <v>Кулагина Анна</v>
      </c>
      <c r="D24" s="78">
        <f>IF(ISBLANK('Сводный отчет'!D57),"",'Сводный отчет'!D57)</f>
        <v>38296</v>
      </c>
      <c r="E24" s="42">
        <f>IF(ISBLANK('Сводный отчет'!E57),"",'Сводный отчет'!E57)</f>
        <v>18</v>
      </c>
      <c r="F24" s="22" t="e">
        <f>IF(ISBLANK('Сводный отчет'!#REF!),"",'Сводный отчет'!#REF!)</f>
        <v>#REF!</v>
      </c>
      <c r="G24" s="42" t="str">
        <f>IF(ISBLANK('Сводный отчет'!F57),"",'Сводный отчет'!F57)</f>
        <v>Ж</v>
      </c>
      <c r="H24" s="20">
        <f>IF(ISBLANK('Сводный отчет'!G57),"",'Сводный отчет'!G57)</f>
        <v>4.9000000000000004</v>
      </c>
      <c r="I24" s="25">
        <f>IF(ISBLANK('Сводный отчет'!H57),"",'Сводный отчет'!H57)</f>
        <v>44</v>
      </c>
      <c r="J24" s="37">
        <f>IF(ISBLANK('Сводный отчет'!I57),"",'Сводный отчет'!I57)</f>
        <v>9.4</v>
      </c>
      <c r="K24" s="45">
        <f>IF(ISBLANK('Сводный отчет'!J57),"",'Сводный отчет'!J57)</f>
        <v>30</v>
      </c>
      <c r="L24" s="20" t="str">
        <f>IF(ISBLANK('Сводный отчет'!K57),"",'Сводный отчет'!K57)</f>
        <v/>
      </c>
      <c r="M24" s="25" t="str">
        <f>IF(ISBLANK('Сводный отчет'!L57),"",'Сводный отчет'!L57)</f>
        <v/>
      </c>
      <c r="N24" s="37" t="str">
        <f>IF(ISBLANK('Сводный отчет'!M57),"",'Сводный отчет'!M57)</f>
        <v>0,41,3</v>
      </c>
      <c r="O24" s="45">
        <f>IF(ISBLANK('Сводный отчет'!N57),"",'Сводный отчет'!N57)</f>
        <v>38</v>
      </c>
      <c r="P24" s="20">
        <f>IF(ISBLANK('Сводный отчет'!O57),"",'Сводный отчет'!O57)</f>
        <v>38</v>
      </c>
      <c r="Q24" s="25">
        <f>IF(ISBLANK('Сводный отчет'!P57),"",'Сводный отчет'!P57)</f>
        <v>38</v>
      </c>
      <c r="R24" s="37">
        <f>IF(ISBLANK('Сводный отчет'!Q57),"",'Сводный отчет'!Q57)</f>
        <v>199</v>
      </c>
      <c r="S24" s="45">
        <f>IF(ISBLANK('Сводный отчет'!R57),"",'Сводный отчет'!R57)</f>
        <v>29</v>
      </c>
      <c r="T24" s="20">
        <f>IF(ISBLANK('Сводный отчет'!S57),"",'Сводный отчет'!S57)</f>
        <v>18</v>
      </c>
      <c r="U24" s="25">
        <f>IF(ISBLANK('Сводный отчет'!T57),"",'Сводный отчет'!T57)</f>
        <v>23</v>
      </c>
      <c r="V24" s="42">
        <f>IF(ISBLANK('Сводный отчет'!U57),"",'Сводный отчет'!U57)</f>
        <v>202</v>
      </c>
      <c r="W24" s="38">
        <f>IFERROR('Личный расчет девушки'!E23,"")</f>
        <v>32</v>
      </c>
    </row>
    <row r="25" spans="1:23" ht="38.25" thickBot="1" x14ac:dyDescent="0.3">
      <c r="A25" s="28">
        <f>IF(ISBLANK('Сводный отчет'!A58),"",'Сводный отчет'!A58)</f>
        <v>55</v>
      </c>
      <c r="B25" s="31" t="str">
        <f>IF(ISBLANK('Сводный отчет'!B58),"",'Сводный отчет'!B58)</f>
        <v>Гродненская область</v>
      </c>
      <c r="C25" s="34" t="str">
        <f>IF(ISBLANK('Сводный отчет'!C58),"",'Сводный отчет'!C58)</f>
        <v>Бандаловская Вероника</v>
      </c>
      <c r="D25" s="78">
        <f>IF(ISBLANK('Сводный отчет'!D58),"",'Сводный отчет'!D58)</f>
        <v>38898</v>
      </c>
      <c r="E25" s="42">
        <f>IF(ISBLANK('Сводный отчет'!E58),"",'Сводный отчет'!E58)</f>
        <v>16</v>
      </c>
      <c r="F25" s="22" t="e">
        <f>IF(ISBLANK('Сводный отчет'!#REF!),"",'Сводный отчет'!#REF!)</f>
        <v>#REF!</v>
      </c>
      <c r="G25" s="42" t="str">
        <f>IF(ISBLANK('Сводный отчет'!F58),"",'Сводный отчет'!F58)</f>
        <v>Ж</v>
      </c>
      <c r="H25" s="20">
        <f>IF(ISBLANK('Сводный отчет'!G58),"",'Сводный отчет'!G58)</f>
        <v>4.7</v>
      </c>
      <c r="I25" s="25">
        <f>IF(ISBLANK('Сводный отчет'!H58),"",'Сводный отчет'!H58)</f>
        <v>50</v>
      </c>
      <c r="J25" s="37">
        <f>IF(ISBLANK('Сводный отчет'!I58),"",'Сводный отчет'!I58)</f>
        <v>4.01</v>
      </c>
      <c r="K25" s="45">
        <f>IF(ISBLANK('Сводный отчет'!J58),"",'Сводный отчет'!J58)</f>
        <v>44</v>
      </c>
      <c r="L25" s="20" t="str">
        <f>IF(ISBLANK('Сводный отчет'!K58),"",'Сводный отчет'!K58)</f>
        <v/>
      </c>
      <c r="M25" s="25" t="str">
        <f>IF(ISBLANK('Сводный отчет'!L58),"",'Сводный отчет'!L58)</f>
        <v/>
      </c>
      <c r="N25" s="37" t="str">
        <f>IF(ISBLANK('Сводный отчет'!M58),"",'Сводный отчет'!M58)</f>
        <v>0,51,6</v>
      </c>
      <c r="O25" s="45">
        <f>IF(ISBLANK('Сводный отчет'!N58),"",'Сводный отчет'!N58)</f>
        <v>29</v>
      </c>
      <c r="P25" s="20">
        <f>IF(ISBLANK('Сводный отчет'!O58),"",'Сводный отчет'!O58)</f>
        <v>37</v>
      </c>
      <c r="Q25" s="25">
        <f>IF(ISBLANK('Сводный отчет'!P58),"",'Сводный отчет'!P58)</f>
        <v>37</v>
      </c>
      <c r="R25" s="37">
        <f>IF(ISBLANK('Сводный отчет'!Q58),"",'Сводный отчет'!Q58)</f>
        <v>227</v>
      </c>
      <c r="S25" s="45">
        <f>IF(ISBLANK('Сводный отчет'!R58),"",'Сводный отчет'!R58)</f>
        <v>59</v>
      </c>
      <c r="T25" s="20">
        <f>IF(ISBLANK('Сводный отчет'!S58),"",'Сводный отчет'!S58)</f>
        <v>12</v>
      </c>
      <c r="U25" s="25">
        <f>IF(ISBLANK('Сводный отчет'!T58),"",'Сводный отчет'!T58)</f>
        <v>12</v>
      </c>
      <c r="V25" s="42">
        <f>IF(ISBLANK('Сводный отчет'!U58),"",'Сводный отчет'!U58)</f>
        <v>231</v>
      </c>
      <c r="W25" s="38">
        <f>IFERROR('Личный расчет девушки'!E24,"")</f>
        <v>23</v>
      </c>
    </row>
    <row r="26" spans="1:23" ht="19.5" thickBot="1" x14ac:dyDescent="0.3">
      <c r="A26" s="64">
        <f>IF(ISBLANK('Сводный отчет'!A59),"",'Сводный отчет'!A59)</f>
        <v>56</v>
      </c>
      <c r="B26" s="65" t="str">
        <f>IF(ISBLANK('Сводный отчет'!B59),"",'Сводный отчет'!B59)</f>
        <v>Гродненская область</v>
      </c>
      <c r="C26" s="66" t="str">
        <f>IF(ISBLANK('Сводный отчет'!C59),"",'Сводный отчет'!C59)</f>
        <v/>
      </c>
      <c r="D26" s="79" t="str">
        <f>IF(ISBLANK('Сводный отчет'!D59),"",'Сводный отчет'!D59)</f>
        <v/>
      </c>
      <c r="E26" s="68" t="str">
        <f>IF(ISBLANK('Сводный отчет'!E59),"",'Сводный отчет'!E59)</f>
        <v/>
      </c>
      <c r="F26" s="67" t="e">
        <f>IF(ISBLANK('Сводный отчет'!#REF!),"",'Сводный отчет'!#REF!)</f>
        <v>#REF!</v>
      </c>
      <c r="G26" s="68" t="str">
        <f>IF(ISBLANK('Сводный отчет'!F59),"",'Сводный отчет'!F59)</f>
        <v>Ж</v>
      </c>
      <c r="H26" s="69" t="str">
        <f>IF(ISBLANK('Сводный отчет'!G59),"",'Сводный отчет'!G59)</f>
        <v/>
      </c>
      <c r="I26" s="70" t="str">
        <f>IF(ISBLANK('Сводный отчет'!H59),"",'Сводный отчет'!H59)</f>
        <v/>
      </c>
      <c r="J26" s="71" t="str">
        <f>IF(ISBLANK('Сводный отчет'!I59),"",'Сводный отчет'!I59)</f>
        <v/>
      </c>
      <c r="K26" s="72" t="str">
        <f>IF(ISBLANK('Сводный отчет'!J59),"",'Сводный отчет'!J59)</f>
        <v/>
      </c>
      <c r="L26" s="69" t="str">
        <f>IF(ISBLANK('Сводный отчет'!K59),"",'Сводный отчет'!K59)</f>
        <v/>
      </c>
      <c r="M26" s="70" t="str">
        <f>IF(ISBLANK('Сводный отчет'!L59),"",'Сводный отчет'!L59)</f>
        <v/>
      </c>
      <c r="N26" s="71" t="str">
        <f>IF(ISBLANK('Сводный отчет'!M59),"",'Сводный отчет'!M59)</f>
        <v/>
      </c>
      <c r="O26" s="72" t="str">
        <f>IF(ISBLANK('Сводный отчет'!N59),"",'Сводный отчет'!N59)</f>
        <v/>
      </c>
      <c r="P26" s="69" t="str">
        <f>IF(ISBLANK('Сводный отчет'!O59),"",'Сводный отчет'!O59)</f>
        <v/>
      </c>
      <c r="Q26" s="70" t="str">
        <f>IF(ISBLANK('Сводный отчет'!P59),"",'Сводный отчет'!P59)</f>
        <v/>
      </c>
      <c r="R26" s="71" t="str">
        <f>IF(ISBLANK('Сводный отчет'!Q59),"",'Сводный отчет'!Q59)</f>
        <v/>
      </c>
      <c r="S26" s="72" t="str">
        <f>IF(ISBLANK('Сводный отчет'!R59),"",'Сводный отчет'!R59)</f>
        <v/>
      </c>
      <c r="T26" s="69" t="str">
        <f>IF(ISBLANK('Сводный отчет'!S59),"",'Сводный отчет'!S59)</f>
        <v/>
      </c>
      <c r="U26" s="70" t="str">
        <f>IF(ISBLANK('Сводный отчет'!T59),"",'Сводный отчет'!T59)</f>
        <v/>
      </c>
      <c r="V26" s="68">
        <f>IF(ISBLANK('Сводный отчет'!U59),"",'Сводный отчет'!U59)</f>
        <v>0</v>
      </c>
      <c r="W26" s="38" t="str">
        <f>IFERROR('Личный расчет девушки'!E25,"")</f>
        <v/>
      </c>
    </row>
    <row r="27" spans="1:23" ht="19.5" thickBot="1" x14ac:dyDescent="0.3">
      <c r="A27" s="80">
        <f>IF(ISBLANK('Сводный отчет'!A67),"",'Сводный отчет'!A67)</f>
        <v>64</v>
      </c>
      <c r="B27" s="81" t="str">
        <f>IF(ISBLANK('Сводный отчет'!B67),"",'Сводный отчет'!B67)</f>
        <v>Могилевская Область</v>
      </c>
      <c r="C27" s="82" t="str">
        <f>IF(ISBLANK('Сводный отчет'!C67),"",'Сводный отчет'!C67)</f>
        <v>Новикова Карина</v>
      </c>
      <c r="D27" s="83">
        <f>IF(ISBLANK('Сводный отчет'!D67),"",'Сводный отчет'!D67)</f>
        <v>38876</v>
      </c>
      <c r="E27" s="84">
        <f>IF(ISBLANK('Сводный отчет'!E67),"",'Сводный отчет'!E67)</f>
        <v>16</v>
      </c>
      <c r="F27" s="85" t="e">
        <f>IF(ISBLANK('Сводный отчет'!#REF!),"",'Сводный отчет'!#REF!)</f>
        <v>#REF!</v>
      </c>
      <c r="G27" s="84" t="str">
        <f>IF(ISBLANK('Сводный отчет'!F67),"",'Сводный отчет'!F67)</f>
        <v>Ж</v>
      </c>
      <c r="H27" s="86" t="str">
        <f>IF(ISBLANK('Сводный отчет'!G67),"",'Сводный отчет'!G67)</f>
        <v>-</v>
      </c>
      <c r="I27" s="87">
        <f>IF(ISBLANK('Сводный отчет'!H67),"",'Сводный отчет'!H67)</f>
        <v>0</v>
      </c>
      <c r="J27" s="88">
        <f>IF(ISBLANK('Сводный отчет'!I67),"",'Сводный отчет'!I67)</f>
        <v>4.09</v>
      </c>
      <c r="K27" s="89">
        <f>IF(ISBLANK('Сводный отчет'!J67),"",'Сводный отчет'!J67)</f>
        <v>40</v>
      </c>
      <c r="L27" s="86" t="str">
        <f>IF(ISBLANK('Сводный отчет'!K67),"",'Сводный отчет'!K67)</f>
        <v/>
      </c>
      <c r="M27" s="87" t="str">
        <f>IF(ISBLANK('Сводный отчет'!L67),"",'Сводный отчет'!L67)</f>
        <v/>
      </c>
      <c r="N27" s="88" t="str">
        <f>IF(ISBLANK('Сводный отчет'!M67),"",'Сводный отчет'!M67)</f>
        <v>1,15,1</v>
      </c>
      <c r="O27" s="89">
        <f>IF(ISBLANK('Сводный отчет'!N67),"",'Сводный отчет'!N67)</f>
        <v>5</v>
      </c>
      <c r="P27" s="86">
        <f>IF(ISBLANK('Сводный отчет'!O67),"",'Сводный отчет'!O67)</f>
        <v>28</v>
      </c>
      <c r="Q27" s="87">
        <f>IF(ISBLANK('Сводный отчет'!P67),"",'Сводный отчет'!P67)</f>
        <v>28</v>
      </c>
      <c r="R27" s="88">
        <f>IF(ISBLANK('Сводный отчет'!Q67),"",'Сводный отчет'!Q67)</f>
        <v>220</v>
      </c>
      <c r="S27" s="89">
        <f>IF(ISBLANK('Сводный отчет'!R67),"",'Сводный отчет'!R67)</f>
        <v>52</v>
      </c>
      <c r="T27" s="86">
        <f>IF(ISBLANK('Сводный отчет'!S67),"",'Сводный отчет'!S67)</f>
        <v>18</v>
      </c>
      <c r="U27" s="87">
        <f>IF(ISBLANK('Сводный отчет'!T67),"",'Сводный отчет'!T67)</f>
        <v>24</v>
      </c>
      <c r="V27" s="84">
        <f>IF(ISBLANK('Сводный отчет'!U67),"",'Сводный отчет'!U67)</f>
        <v>149</v>
      </c>
      <c r="W27" s="38">
        <f>IFERROR('Личный расчет девушки'!E26,"")</f>
        <v>38</v>
      </c>
    </row>
    <row r="28" spans="1:23" ht="19.5" thickBot="1" x14ac:dyDescent="0.3">
      <c r="A28" s="90">
        <f>IF(ISBLANK('Сводный отчет'!A68),"",'Сводный отчет'!A68)</f>
        <v>65</v>
      </c>
      <c r="B28" s="91" t="str">
        <f>IF(ISBLANK('Сводный отчет'!B68),"",'Сводный отчет'!B68)</f>
        <v>Могилевская Область</v>
      </c>
      <c r="C28" s="92" t="str">
        <f>IF(ISBLANK('Сводный отчет'!C68),"",'Сводный отчет'!C68)</f>
        <v xml:space="preserve">Пипко Елена </v>
      </c>
      <c r="D28" s="93">
        <f>IF(ISBLANK('Сводный отчет'!D68),"",'Сводный отчет'!D68)</f>
        <v>38385</v>
      </c>
      <c r="E28" s="94">
        <f>IF(ISBLANK('Сводный отчет'!E68),"",'Сводный отчет'!E68)</f>
        <v>18</v>
      </c>
      <c r="F28" s="95" t="e">
        <f>IF(ISBLANK('Сводный отчет'!#REF!),"",'Сводный отчет'!#REF!)</f>
        <v>#REF!</v>
      </c>
      <c r="G28" s="94" t="str">
        <f>IF(ISBLANK('Сводный отчет'!F68),"",'Сводный отчет'!F68)</f>
        <v>Ж</v>
      </c>
      <c r="H28" s="96">
        <f>IF(ISBLANK('Сводный отчет'!G68),"",'Сводный отчет'!G68)</f>
        <v>5</v>
      </c>
      <c r="I28" s="97">
        <f>IF(ISBLANK('Сводный отчет'!H68),"",'Сводный отчет'!H68)</f>
        <v>42</v>
      </c>
      <c r="J28" s="98">
        <f>IF(ISBLANK('Сводный отчет'!I68),"",'Сводный отчет'!I68)</f>
        <v>10.119999999999999</v>
      </c>
      <c r="K28" s="99">
        <f>IF(ISBLANK('Сводный отчет'!J68),"",'Сводный отчет'!J68)</f>
        <v>23</v>
      </c>
      <c r="L28" s="96" t="str">
        <f>IF(ISBLANK('Сводный отчет'!K68),"",'Сводный отчет'!K68)</f>
        <v/>
      </c>
      <c r="M28" s="97" t="str">
        <f>IF(ISBLANK('Сводный отчет'!L68),"",'Сводный отчет'!L68)</f>
        <v/>
      </c>
      <c r="N28" s="98" t="str">
        <f>IF(ISBLANK('Сводный отчет'!M68),"",'Сводный отчет'!M68)</f>
        <v>0,51,8</v>
      </c>
      <c r="O28" s="99">
        <f>IF(ISBLANK('Сводный отчет'!N68),"",'Сводный отчет'!N68)</f>
        <v>28</v>
      </c>
      <c r="P28" s="96">
        <f>IF(ISBLANK('Сводный отчет'!O68),"",'Сводный отчет'!O68)</f>
        <v>24</v>
      </c>
      <c r="Q28" s="97">
        <f>IF(ISBLANK('Сводный отчет'!P68),"",'Сводный отчет'!P68)</f>
        <v>24</v>
      </c>
      <c r="R28" s="98">
        <f>IF(ISBLANK('Сводный отчет'!Q68),"",'Сводный отчет'!Q68)</f>
        <v>215</v>
      </c>
      <c r="S28" s="99">
        <f>IF(ISBLANK('Сводный отчет'!R68),"",'Сводный отчет'!R68)</f>
        <v>45</v>
      </c>
      <c r="T28" s="96">
        <f>IF(ISBLANK('Сводный отчет'!S68),"",'Сводный отчет'!S68)</f>
        <v>31</v>
      </c>
      <c r="U28" s="97">
        <f>IF(ISBLANK('Сводный отчет'!T68),"",'Сводный отчет'!T68)</f>
        <v>45</v>
      </c>
      <c r="V28" s="94">
        <f>IF(ISBLANK('Сводный отчет'!U68),"",'Сводный отчет'!U68)</f>
        <v>207</v>
      </c>
      <c r="W28" s="38">
        <f>IFERROR('Личный расчет девушки'!E27,"")</f>
        <v>30</v>
      </c>
    </row>
    <row r="29" spans="1:23" ht="19.5" thickBot="1" x14ac:dyDescent="0.3">
      <c r="A29" s="90">
        <f>IF(ISBLANK('Сводный отчет'!A70),"",'Сводный отчет'!A70)</f>
        <v>67</v>
      </c>
      <c r="B29" s="91" t="str">
        <f>IF(ISBLANK('Сводный отчет'!B70),"",'Сводный отчет'!B70)</f>
        <v>Могилевская Область</v>
      </c>
      <c r="C29" s="92" t="str">
        <f>IF(ISBLANK('Сводный отчет'!C70),"",'Сводный отчет'!C70)</f>
        <v>Сенчило Анна</v>
      </c>
      <c r="D29" s="93">
        <f>IF(ISBLANK('Сводный отчет'!D70),"",'Сводный отчет'!D70)</f>
        <v>38400</v>
      </c>
      <c r="E29" s="94">
        <f>IF(ISBLANK('Сводный отчет'!E70),"",'Сводный отчет'!E70)</f>
        <v>18</v>
      </c>
      <c r="F29" s="95" t="e">
        <f>IF(ISBLANK('Сводный отчет'!#REF!),"",'Сводный отчет'!#REF!)</f>
        <v>#REF!</v>
      </c>
      <c r="G29" s="94" t="str">
        <f>IF(ISBLANK('Сводный отчет'!F70),"",'Сводный отчет'!F70)</f>
        <v>Ж</v>
      </c>
      <c r="H29" s="96">
        <f>IF(ISBLANK('Сводный отчет'!G70),"",'Сводный отчет'!G70)</f>
        <v>4.9000000000000004</v>
      </c>
      <c r="I29" s="97">
        <f>IF(ISBLANK('Сводный отчет'!H70),"",'Сводный отчет'!H70)</f>
        <v>44</v>
      </c>
      <c r="J29" s="98">
        <f>IF(ISBLANK('Сводный отчет'!I70),"",'Сводный отчет'!I70)</f>
        <v>8.4600000000000009</v>
      </c>
      <c r="K29" s="99">
        <f>IF(ISBLANK('Сводный отчет'!J70),"",'Сводный отчет'!J70)</f>
        <v>40</v>
      </c>
      <c r="L29" s="96" t="str">
        <f>IF(ISBLANK('Сводный отчет'!K70),"",'Сводный отчет'!K70)</f>
        <v/>
      </c>
      <c r="M29" s="97" t="str">
        <f>IF(ISBLANK('Сводный отчет'!L70),"",'Сводный отчет'!L70)</f>
        <v/>
      </c>
      <c r="N29" s="98" t="str">
        <f>IF(ISBLANK('Сводный отчет'!M70),"",'Сводный отчет'!M70)</f>
        <v>0,52,4</v>
      </c>
      <c r="O29" s="99">
        <f>IF(ISBLANK('Сводный отчет'!N70),"",'Сводный отчет'!N70)</f>
        <v>27</v>
      </c>
      <c r="P29" s="96">
        <f>IF(ISBLANK('Сводный отчет'!O70),"",'Сводный отчет'!O70)</f>
        <v>25</v>
      </c>
      <c r="Q29" s="97">
        <f>IF(ISBLANK('Сводный отчет'!P70),"",'Сводный отчет'!P70)</f>
        <v>25</v>
      </c>
      <c r="R29" s="98">
        <f>IF(ISBLANK('Сводный отчет'!Q70),"",'Сводный отчет'!Q70)</f>
        <v>206</v>
      </c>
      <c r="S29" s="99">
        <f>IF(ISBLANK('Сводный отчет'!R70),"",'Сводный отчет'!R70)</f>
        <v>36</v>
      </c>
      <c r="T29" s="96">
        <f>IF(ISBLANK('Сводный отчет'!S70),"",'Сводный отчет'!S70)</f>
        <v>19</v>
      </c>
      <c r="U29" s="97">
        <f>IF(ISBLANK('Сводный отчет'!T70),"",'Сводный отчет'!T70)</f>
        <v>25</v>
      </c>
      <c r="V29" s="94">
        <f>IF(ISBLANK('Сводный отчет'!U70),"",'Сводный отчет'!U70)</f>
        <v>197</v>
      </c>
      <c r="W29" s="38">
        <f>IFERROR('Личный расчет девушки'!E28,"")</f>
        <v>35</v>
      </c>
    </row>
    <row r="30" spans="1:23" ht="19.5" thickBot="1" x14ac:dyDescent="0.3">
      <c r="A30" s="90">
        <f>IF(ISBLANK('Сводный отчет'!A71),"",'Сводный отчет'!A71)</f>
        <v>68</v>
      </c>
      <c r="B30" s="91" t="str">
        <f>IF(ISBLANK('Сводный отчет'!B71),"",'Сводный отчет'!B71)</f>
        <v>Могилевская Область</v>
      </c>
      <c r="C30" s="92" t="str">
        <f>IF(ISBLANK('Сводный отчет'!C71),"",'Сводный отчет'!C71)</f>
        <v>Карчевская Дарья</v>
      </c>
      <c r="D30" s="93">
        <f>IF(ISBLANK('Сводный отчет'!D71),"",'Сводный отчет'!D71)</f>
        <v>38474</v>
      </c>
      <c r="E30" s="94">
        <f>IF(ISBLANK('Сводный отчет'!E71),"",'Сводный отчет'!E71)</f>
        <v>18</v>
      </c>
      <c r="F30" s="95" t="e">
        <f>IF(ISBLANK('Сводный отчет'!#REF!),"",'Сводный отчет'!#REF!)</f>
        <v>#REF!</v>
      </c>
      <c r="G30" s="94" t="str">
        <f>IF(ISBLANK('Сводный отчет'!F71),"",'Сводный отчет'!F71)</f>
        <v>Ж</v>
      </c>
      <c r="H30" s="96">
        <f>IF(ISBLANK('Сводный отчет'!G71),"",'Сводный отчет'!G71)</f>
        <v>4.9000000000000004</v>
      </c>
      <c r="I30" s="97">
        <f>IF(ISBLANK('Сводный отчет'!H71),"",'Сводный отчет'!H71)</f>
        <v>44</v>
      </c>
      <c r="J30" s="98">
        <f>IF(ISBLANK('Сводный отчет'!I71),"",'Сводный отчет'!I71)</f>
        <v>8.48</v>
      </c>
      <c r="K30" s="99">
        <f>IF(ISBLANK('Сводный отчет'!J71),"",'Сводный отчет'!J71)</f>
        <v>40</v>
      </c>
      <c r="L30" s="96" t="str">
        <f>IF(ISBLANK('Сводный отчет'!K71),"",'Сводный отчет'!K71)</f>
        <v/>
      </c>
      <c r="M30" s="97" t="str">
        <f>IF(ISBLANK('Сводный отчет'!L71),"",'Сводный отчет'!L71)</f>
        <v/>
      </c>
      <c r="N30" s="98" t="str">
        <f>IF(ISBLANK('Сводный отчет'!M71),"",'Сводный отчет'!M71)</f>
        <v>1,01,3</v>
      </c>
      <c r="O30" s="99">
        <f>IF(ISBLANK('Сводный отчет'!N71),"",'Сводный отчет'!N71)</f>
        <v>18</v>
      </c>
      <c r="P30" s="96">
        <f>IF(ISBLANK('Сводный отчет'!O71),"",'Сводный отчет'!O71)</f>
        <v>28</v>
      </c>
      <c r="Q30" s="97">
        <f>IF(ISBLANK('Сводный отчет'!P71),"",'Сводный отчет'!P71)</f>
        <v>28</v>
      </c>
      <c r="R30" s="98">
        <f>IF(ISBLANK('Сводный отчет'!Q71),"",'Сводный отчет'!Q71)</f>
        <v>201</v>
      </c>
      <c r="S30" s="99">
        <f>IF(ISBLANK('Сводный отчет'!R71),"",'Сводный отчет'!R71)</f>
        <v>31</v>
      </c>
      <c r="T30" s="96">
        <f>IF(ISBLANK('Сводный отчет'!S71),"",'Сводный отчет'!S71)</f>
        <v>35</v>
      </c>
      <c r="U30" s="97">
        <f>IF(ISBLANK('Сводный отчет'!T71),"",'Сводный отчет'!T71)</f>
        <v>51</v>
      </c>
      <c r="V30" s="94">
        <f>IF(ISBLANK('Сводный отчет'!U71),"",'Сводный отчет'!U71)</f>
        <v>212</v>
      </c>
      <c r="W30" s="38">
        <f>IFERROR('Личный расчет девушки'!E29,"")</f>
        <v>28</v>
      </c>
    </row>
    <row r="31" spans="1:23" ht="19.5" thickBot="1" x14ac:dyDescent="0.3">
      <c r="A31" s="90">
        <f>IF(ISBLANK('Сводный отчет'!A72),"",'Сводный отчет'!A72)</f>
        <v>69</v>
      </c>
      <c r="B31" s="91" t="str">
        <f>IF(ISBLANK('Сводный отчет'!B72),"",'Сводный отчет'!B72)</f>
        <v>Могилевская Область</v>
      </c>
      <c r="C31" s="92" t="str">
        <f>IF(ISBLANK('Сводный отчет'!C72),"",'Сводный отчет'!C72)</f>
        <v>Гайдукевич Елизавета</v>
      </c>
      <c r="D31" s="93">
        <f>IF(ISBLANK('Сводный отчет'!D72),"",'Сводный отчет'!D72)</f>
        <v>39303</v>
      </c>
      <c r="E31" s="94">
        <f>IF(ISBLANK('Сводный отчет'!E72),"",'Сводный отчет'!E72)</f>
        <v>15</v>
      </c>
      <c r="F31" s="95" t="e">
        <f>IF(ISBLANK('Сводный отчет'!#REF!),"",'Сводный отчет'!#REF!)</f>
        <v>#REF!</v>
      </c>
      <c r="G31" s="94" t="str">
        <f>IF(ISBLANK('Сводный отчет'!F72),"",'Сводный отчет'!F72)</f>
        <v>Ж</v>
      </c>
      <c r="H31" s="96">
        <f>IF(ISBLANK('Сводный отчет'!G72),"",'Сводный отчет'!G72)</f>
        <v>4.8</v>
      </c>
      <c r="I31" s="97">
        <f>IF(ISBLANK('Сводный отчет'!H72),"",'Сводный отчет'!H72)</f>
        <v>48</v>
      </c>
      <c r="J31" s="98">
        <f>IF(ISBLANK('Сводный отчет'!I72),"",'Сводный отчет'!I72)</f>
        <v>3.57</v>
      </c>
      <c r="K31" s="99">
        <f>IF(ISBLANK('Сводный отчет'!J72),"",'Сводный отчет'!J72)</f>
        <v>46</v>
      </c>
      <c r="L31" s="96" t="str">
        <f>IF(ISBLANK('Сводный отчет'!K72),"",'Сводный отчет'!K72)</f>
        <v/>
      </c>
      <c r="M31" s="97" t="str">
        <f>IF(ISBLANK('Сводный отчет'!L72),"",'Сводный отчет'!L72)</f>
        <v/>
      </c>
      <c r="N31" s="98" t="str">
        <f>IF(ISBLANK('Сводный отчет'!M72),"",'Сводный отчет'!M72)</f>
        <v>1,02,7</v>
      </c>
      <c r="O31" s="99">
        <f>IF(ISBLANK('Сводный отчет'!N72),"",'Сводный отчет'!N72)</f>
        <v>18</v>
      </c>
      <c r="P31" s="96">
        <f>IF(ISBLANK('Сводный отчет'!O72),"",'Сводный отчет'!O72)</f>
        <v>19</v>
      </c>
      <c r="Q31" s="97">
        <f>IF(ISBLANK('Сводный отчет'!P72),"",'Сводный отчет'!P72)</f>
        <v>19</v>
      </c>
      <c r="R31" s="98">
        <f>IF(ISBLANK('Сводный отчет'!Q72),"",'Сводный отчет'!Q72)</f>
        <v>208</v>
      </c>
      <c r="S31" s="99">
        <f>IF(ISBLANK('Сводный отчет'!R72),"",'Сводный отчет'!R72)</f>
        <v>40</v>
      </c>
      <c r="T31" s="96">
        <f>IF(ISBLANK('Сводный отчет'!S72),"",'Сводный отчет'!S72)</f>
        <v>45</v>
      </c>
      <c r="U31" s="97">
        <f>IF(ISBLANK('Сводный отчет'!T72),"",'Сводный отчет'!T72)</f>
        <v>60</v>
      </c>
      <c r="V31" s="94">
        <f>IF(ISBLANK('Сводный отчет'!U72),"",'Сводный отчет'!U72)</f>
        <v>231</v>
      </c>
      <c r="W31" s="38">
        <f>IFERROR('Личный расчет девушки'!E30,"")</f>
        <v>24</v>
      </c>
    </row>
    <row r="32" spans="1:23" ht="19.5" thickBot="1" x14ac:dyDescent="0.3">
      <c r="A32" s="100">
        <f>IF(ISBLANK('Сводный отчет'!A73),"",'Сводный отчет'!A73)</f>
        <v>70</v>
      </c>
      <c r="B32" s="101" t="str">
        <f>IF(ISBLANK('Сводный отчет'!B73),"",'Сводный отчет'!B73)</f>
        <v>Могилевская Область</v>
      </c>
      <c r="C32" s="102" t="str">
        <f>IF(ISBLANK('Сводный отчет'!C73),"",'Сводный отчет'!C73)</f>
        <v/>
      </c>
      <c r="D32" s="103" t="str">
        <f>IF(ISBLANK('Сводный отчет'!D73),"",'Сводный отчет'!D73)</f>
        <v/>
      </c>
      <c r="E32" s="104" t="str">
        <f>IF(ISBLANK('Сводный отчет'!E73),"",'Сводный отчет'!E73)</f>
        <v/>
      </c>
      <c r="F32" s="105" t="e">
        <f>IF(ISBLANK('Сводный отчет'!#REF!),"",'Сводный отчет'!#REF!)</f>
        <v>#REF!</v>
      </c>
      <c r="G32" s="104" t="str">
        <f>IF(ISBLANK('Сводный отчет'!F73),"",'Сводный отчет'!F73)</f>
        <v>Ж</v>
      </c>
      <c r="H32" s="106" t="str">
        <f>IF(ISBLANK('Сводный отчет'!G73),"",'Сводный отчет'!G73)</f>
        <v/>
      </c>
      <c r="I32" s="107" t="str">
        <f>IF(ISBLANK('Сводный отчет'!H73),"",'Сводный отчет'!H73)</f>
        <v/>
      </c>
      <c r="J32" s="108" t="str">
        <f>IF(ISBLANK('Сводный отчет'!I73),"",'Сводный отчет'!I73)</f>
        <v/>
      </c>
      <c r="K32" s="109" t="str">
        <f>IF(ISBLANK('Сводный отчет'!J73),"",'Сводный отчет'!J73)</f>
        <v/>
      </c>
      <c r="L32" s="106" t="str">
        <f>IF(ISBLANK('Сводный отчет'!K73),"",'Сводный отчет'!K73)</f>
        <v/>
      </c>
      <c r="M32" s="107" t="str">
        <f>IF(ISBLANK('Сводный отчет'!L73),"",'Сводный отчет'!L73)</f>
        <v/>
      </c>
      <c r="N32" s="108" t="str">
        <f>IF(ISBLANK('Сводный отчет'!M73),"",'Сводный отчет'!M73)</f>
        <v/>
      </c>
      <c r="O32" s="109" t="str">
        <f>IF(ISBLANK('Сводный отчет'!N73),"",'Сводный отчет'!N73)</f>
        <v/>
      </c>
      <c r="P32" s="106" t="str">
        <f>IF(ISBLANK('Сводный отчет'!O73),"",'Сводный отчет'!O73)</f>
        <v/>
      </c>
      <c r="Q32" s="107" t="str">
        <f>IF(ISBLANK('Сводный отчет'!P73),"",'Сводный отчет'!P73)</f>
        <v/>
      </c>
      <c r="R32" s="108" t="str">
        <f>IF(ISBLANK('Сводный отчет'!Q73),"",'Сводный отчет'!Q73)</f>
        <v/>
      </c>
      <c r="S32" s="109" t="str">
        <f>IF(ISBLANK('Сводный отчет'!R73),"",'Сводный отчет'!R73)</f>
        <v/>
      </c>
      <c r="T32" s="106" t="str">
        <f>IF(ISBLANK('Сводный отчет'!S73),"",'Сводный отчет'!S73)</f>
        <v/>
      </c>
      <c r="U32" s="107" t="str">
        <f>IF(ISBLANK('Сводный отчет'!T73),"",'Сводный отчет'!T73)</f>
        <v/>
      </c>
      <c r="V32" s="104">
        <f>IF(ISBLANK('Сводный отчет'!U73),"",'Сводный отчет'!U73)</f>
        <v>0</v>
      </c>
      <c r="W32" s="38" t="str">
        <f>IFERROR('Личный расчет девушки'!E31,"")</f>
        <v/>
      </c>
    </row>
    <row r="33" spans="1:23" ht="19.5" thickBot="1" x14ac:dyDescent="0.3">
      <c r="A33" s="110">
        <f>IF(ISBLANK('Сводный отчет'!A81),"",'Сводный отчет'!A81)</f>
        <v>78</v>
      </c>
      <c r="B33" s="111" t="str">
        <f>IF(ISBLANK('Сводный отчет'!B81),"",'Сводный отчет'!B81)</f>
        <v>Минская область</v>
      </c>
      <c r="C33" s="112" t="str">
        <f>IF(ISBLANK('Сводный отчет'!C81),"",'Сводный отчет'!C81)</f>
        <v>Рысевец Анастасия</v>
      </c>
      <c r="D33" s="113">
        <f>IF(ISBLANK('Сводный отчет'!D81),"",'Сводный отчет'!D81)</f>
        <v>39058</v>
      </c>
      <c r="E33" s="114">
        <f>IF(ISBLANK('Сводный отчет'!E81),"",'Сводный отчет'!E81)</f>
        <v>16</v>
      </c>
      <c r="F33" s="115" t="e">
        <f>IF(ISBLANK('Сводный отчет'!#REF!),"",'Сводный отчет'!#REF!)</f>
        <v>#REF!</v>
      </c>
      <c r="G33" s="114" t="str">
        <f>IF(ISBLANK('Сводный отчет'!F81),"",'Сводный отчет'!F81)</f>
        <v>Ж</v>
      </c>
      <c r="H33" s="116">
        <f>IF(ISBLANK('Сводный отчет'!G81),"",'Сводный отчет'!G81)</f>
        <v>4.8</v>
      </c>
      <c r="I33" s="117">
        <f>IF(ISBLANK('Сводный отчет'!H81),"",'Сводный отчет'!H81)</f>
        <v>48</v>
      </c>
      <c r="J33" s="118">
        <f>IF(ISBLANK('Сводный отчет'!I81),"",'Сводный отчет'!I81)</f>
        <v>3.47</v>
      </c>
      <c r="K33" s="119">
        <f>IF(ISBLANK('Сводный отчет'!J81),"",'Сводный отчет'!J81)</f>
        <v>51</v>
      </c>
      <c r="L33" s="116" t="str">
        <f>IF(ISBLANK('Сводный отчет'!K81),"",'Сводный отчет'!K81)</f>
        <v/>
      </c>
      <c r="M33" s="117" t="str">
        <f>IF(ISBLANK('Сводный отчет'!L81),"",'Сводный отчет'!L81)</f>
        <v/>
      </c>
      <c r="N33" s="118" t="str">
        <f>IF(ISBLANK('Сводный отчет'!M81),"",'Сводный отчет'!M81)</f>
        <v>0,48,7</v>
      </c>
      <c r="O33" s="119">
        <f>IF(ISBLANK('Сводный отчет'!N81),"",'Сводный отчет'!N81)</f>
        <v>32</v>
      </c>
      <c r="P33" s="116">
        <f>IF(ISBLANK('Сводный отчет'!O81),"",'Сводный отчет'!O81)</f>
        <v>21</v>
      </c>
      <c r="Q33" s="117">
        <f>IF(ISBLANK('Сводный отчет'!P81),"",'Сводный отчет'!P81)</f>
        <v>21</v>
      </c>
      <c r="R33" s="118">
        <f>IF(ISBLANK('Сводный отчет'!Q81),"",'Сводный отчет'!Q81)</f>
        <v>214</v>
      </c>
      <c r="S33" s="119">
        <f>IF(ISBLANK('Сводный отчет'!R81),"",'Сводный отчет'!R81)</f>
        <v>46</v>
      </c>
      <c r="T33" s="116">
        <f>IF(ISBLANK('Сводный отчет'!S81),"",'Сводный отчет'!S81)</f>
        <v>29</v>
      </c>
      <c r="U33" s="117">
        <f>IF(ISBLANK('Сводный отчет'!T81),"",'Сводный отчет'!T81)</f>
        <v>42</v>
      </c>
      <c r="V33" s="114">
        <f>IF(ISBLANK('Сводный отчет'!U81),"",'Сводный отчет'!U81)</f>
        <v>240</v>
      </c>
      <c r="W33" s="38">
        <f>IFERROR('Личный расчет девушки'!E32,"")</f>
        <v>21</v>
      </c>
    </row>
    <row r="34" spans="1:23" ht="19.5" thickBot="1" x14ac:dyDescent="0.3">
      <c r="A34" s="120">
        <f>IF(ISBLANK('Сводный отчет'!A82),"",'Сводный отчет'!A82)</f>
        <v>79</v>
      </c>
      <c r="B34" s="121" t="str">
        <f>IF(ISBLANK('Сводный отчет'!B82),"",'Сводный отчет'!B82)</f>
        <v>Минская область</v>
      </c>
      <c r="C34" s="122" t="str">
        <f>IF(ISBLANK('Сводный отчет'!C82),"",'Сводный отчет'!C82)</f>
        <v>Санько Даша</v>
      </c>
      <c r="D34" s="123">
        <f>IF(ISBLANK('Сводный отчет'!D82),"",'Сводный отчет'!D82)</f>
        <v>38377</v>
      </c>
      <c r="E34" s="124">
        <f>IF(ISBLANK('Сводный отчет'!E82),"",'Сводный отчет'!E82)</f>
        <v>18</v>
      </c>
      <c r="F34" s="125" t="e">
        <f>IF(ISBLANK('Сводный отчет'!#REF!),"",'Сводный отчет'!#REF!)</f>
        <v>#REF!</v>
      </c>
      <c r="G34" s="124" t="str">
        <f>IF(ISBLANK('Сводный отчет'!F82),"",'Сводный отчет'!F82)</f>
        <v>Ж</v>
      </c>
      <c r="H34" s="126">
        <f>IF(ISBLANK('Сводный отчет'!G82),"",'Сводный отчет'!G82)</f>
        <v>4.8</v>
      </c>
      <c r="I34" s="127">
        <f>IF(ISBLANK('Сводный отчет'!H82),"",'Сводный отчет'!H82)</f>
        <v>46</v>
      </c>
      <c r="J34" s="128">
        <f>IF(ISBLANK('Сводный отчет'!I82),"",'Сводный отчет'!I82)</f>
        <v>8.26</v>
      </c>
      <c r="K34" s="129">
        <f>IF(ISBLANK('Сводный отчет'!J82),"",'Сводный отчет'!J82)</f>
        <v>44</v>
      </c>
      <c r="L34" s="126" t="str">
        <f>IF(ISBLANK('Сводный отчет'!K82),"",'Сводный отчет'!K82)</f>
        <v/>
      </c>
      <c r="M34" s="127" t="str">
        <f>IF(ISBLANK('Сводный отчет'!L82),"",'Сводный отчет'!L82)</f>
        <v/>
      </c>
      <c r="N34" s="128" t="str">
        <f>IF(ISBLANK('Сводный отчет'!M82),"",'Сводный отчет'!M82)</f>
        <v>0,53,1</v>
      </c>
      <c r="O34" s="129">
        <f>IF(ISBLANK('Сводный отчет'!N82),"",'Сводный отчет'!N82)</f>
        <v>26</v>
      </c>
      <c r="P34" s="126">
        <f>IF(ISBLANK('Сводный отчет'!O82),"",'Сводный отчет'!O82)</f>
        <v>21</v>
      </c>
      <c r="Q34" s="127">
        <f>IF(ISBLANK('Сводный отчет'!P82),"",'Сводный отчет'!P82)</f>
        <v>21</v>
      </c>
      <c r="R34" s="128">
        <f>IF(ISBLANK('Сводный отчет'!Q82),"",'Сводный отчет'!Q82)</f>
        <v>237</v>
      </c>
      <c r="S34" s="129">
        <f>IF(ISBLANK('Сводный отчет'!R82),"",'Сводный отчет'!R82)</f>
        <v>60</v>
      </c>
      <c r="T34" s="126">
        <f>IF(ISBLANK('Сводный отчет'!S82),"",'Сводный отчет'!S82)</f>
        <v>60</v>
      </c>
      <c r="U34" s="127">
        <f>IF(ISBLANK('Сводный отчет'!T82),"",'Сводный отчет'!T82)</f>
        <v>60</v>
      </c>
      <c r="V34" s="124">
        <f>IF(ISBLANK('Сводный отчет'!U82),"",'Сводный отчет'!U82)</f>
        <v>257</v>
      </c>
      <c r="W34" s="38">
        <f>IFERROR('Личный расчет девушки'!E33,"")</f>
        <v>14</v>
      </c>
    </row>
    <row r="35" spans="1:23" ht="19.5" thickBot="1" x14ac:dyDescent="0.3">
      <c r="A35" s="120">
        <f>IF(ISBLANK('Сводный отчет'!A84),"",'Сводный отчет'!A84)</f>
        <v>81</v>
      </c>
      <c r="B35" s="121" t="str">
        <f>IF(ISBLANK('Сводный отчет'!B84),"",'Сводный отчет'!B84)</f>
        <v>Минская область</v>
      </c>
      <c r="C35" s="122" t="str">
        <f>IF(ISBLANK('Сводный отчет'!C84),"",'Сводный отчет'!C84)</f>
        <v>Кодь Валерия</v>
      </c>
      <c r="D35" s="123">
        <f>IF(ISBLANK('Сводный отчет'!D84),"",'Сводный отчет'!D84)</f>
        <v>38744</v>
      </c>
      <c r="E35" s="124">
        <f>IF(ISBLANK('Сводный отчет'!E84),"",'Сводный отчет'!E84)</f>
        <v>17</v>
      </c>
      <c r="F35" s="125" t="e">
        <f>IF(ISBLANK('Сводный отчет'!#REF!),"",'Сводный отчет'!#REF!)</f>
        <v>#REF!</v>
      </c>
      <c r="G35" s="124" t="str">
        <f>IF(ISBLANK('Сводный отчет'!F84),"",'Сводный отчет'!F84)</f>
        <v>Ж</v>
      </c>
      <c r="H35" s="126">
        <f>IF(ISBLANK('Сводный отчет'!G84),"",'Сводный отчет'!G84)</f>
        <v>4.7</v>
      </c>
      <c r="I35" s="127">
        <f>IF(ISBLANK('Сводный отчет'!H84),"",'Сводный отчет'!H84)</f>
        <v>48</v>
      </c>
      <c r="J35" s="128">
        <f>IF(ISBLANK('Сводный отчет'!I84),"",'Сводный отчет'!I84)</f>
        <v>9.16</v>
      </c>
      <c r="K35" s="129">
        <f>IF(ISBLANK('Сводный отчет'!J84),"",'Сводный отчет'!J84)</f>
        <v>34</v>
      </c>
      <c r="L35" s="126" t="str">
        <f>IF(ISBLANK('Сводный отчет'!K84),"",'Сводный отчет'!K84)</f>
        <v/>
      </c>
      <c r="M35" s="127" t="str">
        <f>IF(ISBLANK('Сводный отчет'!L84),"",'Сводный отчет'!L84)</f>
        <v/>
      </c>
      <c r="N35" s="128" t="str">
        <f>IF(ISBLANK('Сводный отчет'!M84),"",'Сводный отчет'!M84)</f>
        <v>0,42,1</v>
      </c>
      <c r="O35" s="129">
        <f>IF(ISBLANK('Сводный отчет'!N84),"",'Сводный отчет'!N84)</f>
        <v>37</v>
      </c>
      <c r="P35" s="126">
        <f>IF(ISBLANK('Сводный отчет'!O84),"",'Сводный отчет'!O84)</f>
        <v>11</v>
      </c>
      <c r="Q35" s="127">
        <f>IF(ISBLANK('Сводный отчет'!P84),"",'Сводный отчет'!P84)</f>
        <v>11</v>
      </c>
      <c r="R35" s="128">
        <f>IF(ISBLANK('Сводный отчет'!Q84),"",'Сводный отчет'!Q84)</f>
        <v>235</v>
      </c>
      <c r="S35" s="129">
        <f>IF(ISBLANK('Сводный отчет'!R84),"",'Сводный отчет'!R84)</f>
        <v>60</v>
      </c>
      <c r="T35" s="126">
        <f>IF(ISBLANK('Сводный отчет'!S84),"",'Сводный отчет'!S84)</f>
        <v>15</v>
      </c>
      <c r="U35" s="127">
        <f>IF(ISBLANK('Сводный отчет'!T84),"",'Сводный отчет'!T84)</f>
        <v>17</v>
      </c>
      <c r="V35" s="124">
        <f>IF(ISBLANK('Сводный отчет'!U84),"",'Сводный отчет'!U84)</f>
        <v>207</v>
      </c>
      <c r="W35" s="38">
        <f>IFERROR('Личный расчет девушки'!E34,"")</f>
        <v>31</v>
      </c>
    </row>
    <row r="36" spans="1:23" ht="19.5" thickBot="1" x14ac:dyDescent="0.3">
      <c r="A36" s="120">
        <f>IF(ISBLANK('Сводный отчет'!A85),"",'Сводный отчет'!A85)</f>
        <v>82</v>
      </c>
      <c r="B36" s="121" t="str">
        <f>IF(ISBLANK('Сводный отчет'!B85),"",'Сводный отчет'!B85)</f>
        <v>Минская область</v>
      </c>
      <c r="C36" s="122" t="str">
        <f>IF(ISBLANK('Сводный отчет'!C85),"",'Сводный отчет'!C85)</f>
        <v>Иванютенко Ирина</v>
      </c>
      <c r="D36" s="123">
        <f>IF(ISBLANK('Сводный отчет'!D85),"",'Сводный отчет'!D85)</f>
        <v>38637</v>
      </c>
      <c r="E36" s="124">
        <f>IF(ISBLANK('Сводный отчет'!E85),"",'Сводный отчет'!E85)</f>
        <v>17</v>
      </c>
      <c r="F36" s="125" t="e">
        <f>IF(ISBLANK('Сводный отчет'!#REF!),"",'Сводный отчет'!#REF!)</f>
        <v>#REF!</v>
      </c>
      <c r="G36" s="124" t="str">
        <f>IF(ISBLANK('Сводный отчет'!F85),"",'Сводный отчет'!F85)</f>
        <v>Ж</v>
      </c>
      <c r="H36" s="126">
        <f>IF(ISBLANK('Сводный отчет'!G85),"",'Сводный отчет'!G85)</f>
        <v>4.5999999999999996</v>
      </c>
      <c r="I36" s="127">
        <f>IF(ISBLANK('Сводный отчет'!H85),"",'Сводный отчет'!H85)</f>
        <v>50</v>
      </c>
      <c r="J36" s="128">
        <f>IF(ISBLANK('Сводный отчет'!I85),"",'Сводный отчет'!I85)</f>
        <v>8.57</v>
      </c>
      <c r="K36" s="129">
        <f>IF(ISBLANK('Сводный отчет'!J85),"",'Сводный отчет'!J85)</f>
        <v>38</v>
      </c>
      <c r="L36" s="126" t="str">
        <f>IF(ISBLANK('Сводный отчет'!K85),"",'Сводный отчет'!K85)</f>
        <v/>
      </c>
      <c r="M36" s="127" t="str">
        <f>IF(ISBLANK('Сводный отчет'!L85),"",'Сводный отчет'!L85)</f>
        <v/>
      </c>
      <c r="N36" s="128" t="str">
        <f>IF(ISBLANK('Сводный отчет'!M85),"",'Сводный отчет'!M85)</f>
        <v>-</v>
      </c>
      <c r="O36" s="129">
        <f>IF(ISBLANK('Сводный отчет'!N85),"",'Сводный отчет'!N85)</f>
        <v>0</v>
      </c>
      <c r="P36" s="126">
        <f>IF(ISBLANK('Сводный отчет'!O85),"",'Сводный отчет'!O85)</f>
        <v>28</v>
      </c>
      <c r="Q36" s="127">
        <f>IF(ISBLANK('Сводный отчет'!P85),"",'Сводный отчет'!P85)</f>
        <v>28</v>
      </c>
      <c r="R36" s="128">
        <f>IF(ISBLANK('Сводный отчет'!Q85),"",'Сводный отчет'!Q85)</f>
        <v>212</v>
      </c>
      <c r="S36" s="129">
        <f>IF(ISBLANK('Сводный отчет'!R85),"",'Сводный отчет'!R85)</f>
        <v>42</v>
      </c>
      <c r="T36" s="126">
        <f>IF(ISBLANK('Сводный отчет'!S85),"",'Сводный отчет'!S85)</f>
        <v>40</v>
      </c>
      <c r="U36" s="127">
        <f>IF(ISBLANK('Сводный отчет'!T85),"",'Сводный отчет'!T85)</f>
        <v>60</v>
      </c>
      <c r="V36" s="124">
        <f>IF(ISBLANK('Сводный отчет'!U85),"",'Сводный отчет'!U85)</f>
        <v>218</v>
      </c>
      <c r="W36" s="38">
        <f>IFERROR('Личный расчет девушки'!E35,"")</f>
        <v>26</v>
      </c>
    </row>
    <row r="37" spans="1:23" ht="19.5" thickBot="1" x14ac:dyDescent="0.3">
      <c r="A37" s="120">
        <f>IF(ISBLANK('Сводный отчет'!A86),"",'Сводный отчет'!A86)</f>
        <v>83</v>
      </c>
      <c r="B37" s="121" t="str">
        <f>IF(ISBLANK('Сводный отчет'!B86),"",'Сводный отчет'!B86)</f>
        <v>Минская область</v>
      </c>
      <c r="C37" s="122" t="str">
        <f>IF(ISBLANK('Сводный отчет'!C86),"",'Сводный отчет'!C86)</f>
        <v>Серяго Дарья</v>
      </c>
      <c r="D37" s="123">
        <f>IF(ISBLANK('Сводный отчет'!D86),"",'Сводный отчет'!D86)</f>
        <v>38678</v>
      </c>
      <c r="E37" s="124">
        <f>IF(ISBLANK('Сводный отчет'!E86),"",'Сводный отчет'!E86)</f>
        <v>17</v>
      </c>
      <c r="F37" s="125" t="e">
        <f>IF(ISBLANK('Сводный отчет'!#REF!),"",'Сводный отчет'!#REF!)</f>
        <v>#REF!</v>
      </c>
      <c r="G37" s="124" t="str">
        <f>IF(ISBLANK('Сводный отчет'!F86),"",'Сводный отчет'!F86)</f>
        <v>Ж</v>
      </c>
      <c r="H37" s="126">
        <f>IF(ISBLANK('Сводный отчет'!G86),"",'Сводный отчет'!G86)</f>
        <v>4.7</v>
      </c>
      <c r="I37" s="127">
        <f>IF(ISBLANK('Сводный отчет'!H86),"",'Сводный отчет'!H86)</f>
        <v>48</v>
      </c>
      <c r="J37" s="128">
        <f>IF(ISBLANK('Сводный отчет'!I86),"",'Сводный отчет'!I86)</f>
        <v>9</v>
      </c>
      <c r="K37" s="129">
        <f>IF(ISBLANK('Сводный отчет'!J86),"",'Сводный отчет'!J86)</f>
        <v>38</v>
      </c>
      <c r="L37" s="126" t="str">
        <f>IF(ISBLANK('Сводный отчет'!K86),"",'Сводный отчет'!K86)</f>
        <v/>
      </c>
      <c r="M37" s="127" t="str">
        <f>IF(ISBLANK('Сводный отчет'!L86),"",'Сводный отчет'!L86)</f>
        <v/>
      </c>
      <c r="N37" s="128" t="str">
        <f>IF(ISBLANK('Сводный отчет'!M86),"",'Сводный отчет'!M86)</f>
        <v>0,51,2</v>
      </c>
      <c r="O37" s="129">
        <f>IF(ISBLANK('Сводный отчет'!N86),"",'Сводный отчет'!N86)</f>
        <v>28</v>
      </c>
      <c r="P37" s="126">
        <f>IF(ISBLANK('Сводный отчет'!O86),"",'Сводный отчет'!O86)</f>
        <v>17</v>
      </c>
      <c r="Q37" s="127">
        <f>IF(ISBLANK('Сводный отчет'!P86),"",'Сводный отчет'!P86)</f>
        <v>17</v>
      </c>
      <c r="R37" s="128">
        <f>IF(ISBLANK('Сводный отчет'!Q86),"",'Сводный отчет'!Q86)</f>
        <v>212</v>
      </c>
      <c r="S37" s="129">
        <f>IF(ISBLANK('Сводный отчет'!R86),"",'Сводный отчет'!R86)</f>
        <v>42</v>
      </c>
      <c r="T37" s="126">
        <f>IF(ISBLANK('Сводный отчет'!S86),"",'Сводный отчет'!S86)</f>
        <v>25</v>
      </c>
      <c r="U37" s="127">
        <f>IF(ISBLANK('Сводный отчет'!T86),"",'Сводный отчет'!T86)</f>
        <v>35</v>
      </c>
      <c r="V37" s="124">
        <f>IF(ISBLANK('Сводный отчет'!U86),"",'Сводный отчет'!U86)</f>
        <v>208</v>
      </c>
      <c r="W37" s="38">
        <f>IFERROR('Личный расчет девушки'!E36,"")</f>
        <v>29</v>
      </c>
    </row>
    <row r="38" spans="1:23" ht="19.5" thickBot="1" x14ac:dyDescent="0.3">
      <c r="A38" s="149">
        <f>IF(ISBLANK('Сводный отчет'!A87),"",'Сводный отчет'!A87)</f>
        <v>84</v>
      </c>
      <c r="B38" s="150" t="str">
        <f>IF(ISBLANK('Сводный отчет'!B87),"",'Сводный отчет'!B87)</f>
        <v>Минская область</v>
      </c>
      <c r="C38" s="151" t="str">
        <f>IF(ISBLANK('Сводный отчет'!C87),"",'Сводный отчет'!C87)</f>
        <v/>
      </c>
      <c r="D38" s="152" t="str">
        <f>IF(ISBLANK('Сводный отчет'!D87),"",'Сводный отчет'!D87)</f>
        <v/>
      </c>
      <c r="E38" s="153" t="str">
        <f>IF(ISBLANK('Сводный отчет'!E87),"",'Сводный отчет'!E87)</f>
        <v/>
      </c>
      <c r="F38" s="154" t="e">
        <f>IF(ISBLANK('Сводный отчет'!#REF!),"",'Сводный отчет'!#REF!)</f>
        <v>#REF!</v>
      </c>
      <c r="G38" s="153" t="str">
        <f>IF(ISBLANK('Сводный отчет'!F87),"",'Сводный отчет'!F87)</f>
        <v>Ж</v>
      </c>
      <c r="H38" s="147" t="str">
        <f>IF(ISBLANK('Сводный отчет'!G87),"",'Сводный отчет'!G87)</f>
        <v/>
      </c>
      <c r="I38" s="148" t="str">
        <f>IF(ISBLANK('Сводный отчет'!H87),"",'Сводный отчет'!H87)</f>
        <v/>
      </c>
      <c r="J38" s="155" t="str">
        <f>IF(ISBLANK('Сводный отчет'!I87),"",'Сводный отчет'!I87)</f>
        <v/>
      </c>
      <c r="K38" s="156" t="str">
        <f>IF(ISBLANK('Сводный отчет'!J87),"",'Сводный отчет'!J87)</f>
        <v/>
      </c>
      <c r="L38" s="147" t="str">
        <f>IF(ISBLANK('Сводный отчет'!K87),"",'Сводный отчет'!K87)</f>
        <v/>
      </c>
      <c r="M38" s="148" t="str">
        <f>IF(ISBLANK('Сводный отчет'!L87),"",'Сводный отчет'!L87)</f>
        <v/>
      </c>
      <c r="N38" s="155" t="str">
        <f>IF(ISBLANK('Сводный отчет'!M87),"",'Сводный отчет'!M87)</f>
        <v/>
      </c>
      <c r="O38" s="156" t="str">
        <f>IF(ISBLANK('Сводный отчет'!N87),"",'Сводный отчет'!N87)</f>
        <v/>
      </c>
      <c r="P38" s="147" t="str">
        <f>IF(ISBLANK('Сводный отчет'!O87),"",'Сводный отчет'!O87)</f>
        <v/>
      </c>
      <c r="Q38" s="148" t="str">
        <f>IF(ISBLANK('Сводный отчет'!P87),"",'Сводный отчет'!P87)</f>
        <v/>
      </c>
      <c r="R38" s="155" t="str">
        <f>IF(ISBLANK('Сводный отчет'!Q87),"",'Сводный отчет'!Q87)</f>
        <v/>
      </c>
      <c r="S38" s="156" t="str">
        <f>IF(ISBLANK('Сводный отчет'!R87),"",'Сводный отчет'!R87)</f>
        <v/>
      </c>
      <c r="T38" s="147" t="str">
        <f>IF(ISBLANK('Сводный отчет'!S87),"",'Сводный отчет'!S87)</f>
        <v/>
      </c>
      <c r="U38" s="148" t="str">
        <f>IF(ISBLANK('Сводный отчет'!T87),"",'Сводный отчет'!T87)</f>
        <v/>
      </c>
      <c r="V38" s="153">
        <f>IF(ISBLANK('Сводный отчет'!U87),"",'Сводный отчет'!U87)</f>
        <v>0</v>
      </c>
      <c r="W38" s="38" t="str">
        <f>IFERROR('Личный расчет девушки'!E37,"")</f>
        <v/>
      </c>
    </row>
    <row r="39" spans="1:23" ht="19.5" thickBot="1" x14ac:dyDescent="0.3">
      <c r="A39" s="80">
        <f>IF(ISBLANK('Сводный отчет'!A95),"",'Сводный отчет'!A95)</f>
        <v>92</v>
      </c>
      <c r="B39" s="81" t="str">
        <f>IF(ISBLANK('Сводный отчет'!B95),"",'Сводный отчет'!B95)</f>
        <v>г. Минск</v>
      </c>
      <c r="C39" s="82" t="str">
        <f>IF(ISBLANK('Сводный отчет'!C95),"",'Сводный отчет'!C95)</f>
        <v>Шапавалова Карина</v>
      </c>
      <c r="D39" s="83">
        <f>IF(ISBLANK('Сводный отчет'!D95),"",'Сводный отчет'!D95)</f>
        <v>38520</v>
      </c>
      <c r="E39" s="84">
        <f>IF(ISBLANK('Сводный отчет'!E95),"",'Сводный отчет'!E95)</f>
        <v>17</v>
      </c>
      <c r="F39" s="85" t="e">
        <f>IF(ISBLANK('Сводный отчет'!#REF!),"",'Сводный отчет'!#REF!)</f>
        <v>#REF!</v>
      </c>
      <c r="G39" s="84" t="str">
        <f>IF(ISBLANK('Сводный отчет'!F95),"",'Сводный отчет'!F95)</f>
        <v>Ж</v>
      </c>
      <c r="H39" s="86">
        <f>IF(ISBLANK('Сводный отчет'!G95),"",'Сводный отчет'!G95)</f>
        <v>4.7</v>
      </c>
      <c r="I39" s="87">
        <f>IF(ISBLANK('Сводный отчет'!H95),"",'Сводный отчет'!H95)</f>
        <v>48</v>
      </c>
      <c r="J39" s="88">
        <f>IF(ISBLANK('Сводный отчет'!I95),"",'Сводный отчет'!I95)</f>
        <v>9.48</v>
      </c>
      <c r="K39" s="89">
        <f>IF(ISBLANK('Сводный отчет'!J95),"",'Сводный отчет'!J95)</f>
        <v>28</v>
      </c>
      <c r="L39" s="86" t="str">
        <f>IF(ISBLANK('Сводный отчет'!K95),"",'Сводный отчет'!K95)</f>
        <v/>
      </c>
      <c r="M39" s="87" t="str">
        <f>IF(ISBLANK('Сводный отчет'!L95),"",'Сводный отчет'!L95)</f>
        <v/>
      </c>
      <c r="N39" s="88" t="str">
        <f>IF(ISBLANK('Сводный отчет'!M95),"",'Сводный отчет'!M95)</f>
        <v>0,40,5</v>
      </c>
      <c r="O39" s="89">
        <f>IF(ISBLANK('Сводный отчет'!N95),"",'Сводный отчет'!N95)</f>
        <v>39</v>
      </c>
      <c r="P39" s="86">
        <f>IF(ISBLANK('Сводный отчет'!O95),"",'Сводный отчет'!O95)</f>
        <v>32</v>
      </c>
      <c r="Q39" s="87">
        <f>IF(ISBLANK('Сводный отчет'!P95),"",'Сводный отчет'!P95)</f>
        <v>32</v>
      </c>
      <c r="R39" s="88">
        <f>IF(ISBLANK('Сводный отчет'!Q95),"",'Сводный отчет'!Q95)</f>
        <v>245</v>
      </c>
      <c r="S39" s="89">
        <f>IF(ISBLANK('Сводный отчет'!R95),"",'Сводный отчет'!R95)</f>
        <v>60</v>
      </c>
      <c r="T39" s="86">
        <f>IF(ISBLANK('Сводный отчет'!S95),"",'Сводный отчет'!S95)</f>
        <v>32</v>
      </c>
      <c r="U39" s="87">
        <f>IF(ISBLANK('Сводный отчет'!T95),"",'Сводный отчет'!T95)</f>
        <v>47</v>
      </c>
      <c r="V39" s="84">
        <f>IF(ISBLANK('Сводный отчет'!U95),"",'Сводный отчет'!U95)</f>
        <v>254</v>
      </c>
      <c r="W39" s="38">
        <f>IFERROR('Личный расчет девушки'!E38,"")</f>
        <v>17</v>
      </c>
    </row>
    <row r="40" spans="1:23" ht="19.5" thickBot="1" x14ac:dyDescent="0.3">
      <c r="A40" s="90">
        <f>IF(ISBLANK('Сводный отчет'!A96),"",'Сводный отчет'!A96)</f>
        <v>93</v>
      </c>
      <c r="B40" s="91" t="str">
        <f>IF(ISBLANK('Сводный отчет'!B96),"",'Сводный отчет'!B96)</f>
        <v>г. Минск</v>
      </c>
      <c r="C40" s="92" t="str">
        <f>IF(ISBLANK('Сводный отчет'!C96),"",'Сводный отчет'!C96)</f>
        <v>Рыжова Екатерина</v>
      </c>
      <c r="D40" s="93">
        <f>IF(ISBLANK('Сводный отчет'!D96),"",'Сводный отчет'!D96)</f>
        <v>38219</v>
      </c>
      <c r="E40" s="94">
        <f>IF(ISBLANK('Сводный отчет'!E96),"",'Сводный отчет'!E96)</f>
        <v>18</v>
      </c>
      <c r="F40" s="95" t="e">
        <f>IF(ISBLANK('Сводный отчет'!#REF!),"",'Сводный отчет'!#REF!)</f>
        <v>#REF!</v>
      </c>
      <c r="G40" s="94" t="str">
        <f>IF(ISBLANK('Сводный отчет'!F96),"",'Сводный отчет'!F96)</f>
        <v>Ж</v>
      </c>
      <c r="H40" s="96">
        <f>IF(ISBLANK('Сводный отчет'!G96),"",'Сводный отчет'!G96)</f>
        <v>4.8</v>
      </c>
      <c r="I40" s="97">
        <f>IF(ISBLANK('Сводный отчет'!H96),"",'Сводный отчет'!H96)</f>
        <v>46</v>
      </c>
      <c r="J40" s="98">
        <f>IF(ISBLANK('Сводный отчет'!I96),"",'Сводный отчет'!I96)</f>
        <v>9.2899999999999991</v>
      </c>
      <c r="K40" s="99">
        <f>IF(ISBLANK('Сводный отчет'!J96),"",'Сводный отчет'!J96)</f>
        <v>32</v>
      </c>
      <c r="L40" s="96" t="str">
        <f>IF(ISBLANK('Сводный отчет'!K96),"",'Сводный отчет'!K96)</f>
        <v/>
      </c>
      <c r="M40" s="97" t="str">
        <f>IF(ISBLANK('Сводный отчет'!L96),"",'Сводный отчет'!L96)</f>
        <v/>
      </c>
      <c r="N40" s="98" t="str">
        <f>IF(ISBLANK('Сводный отчет'!M96),"",'Сводный отчет'!M96)</f>
        <v>0,45,8</v>
      </c>
      <c r="O40" s="99">
        <f>IF(ISBLANK('Сводный отчет'!N96),"",'Сводный отчет'!N96)</f>
        <v>34</v>
      </c>
      <c r="P40" s="96">
        <f>IF(ISBLANK('Сводный отчет'!O96),"",'Сводный отчет'!O96)</f>
        <v>29</v>
      </c>
      <c r="Q40" s="97">
        <f>IF(ISBLANK('Сводный отчет'!P96),"",'Сводный отчет'!P96)</f>
        <v>29</v>
      </c>
      <c r="R40" s="98">
        <f>IF(ISBLANK('Сводный отчет'!Q96),"",'Сводный отчет'!Q96)</f>
        <v>211</v>
      </c>
      <c r="S40" s="99">
        <f>IF(ISBLANK('Сводный отчет'!R96),"",'Сводный отчет'!R96)</f>
        <v>41</v>
      </c>
      <c r="T40" s="96">
        <f>IF(ISBLANK('Сводный отчет'!S96),"",'Сводный отчет'!S96)</f>
        <v>16</v>
      </c>
      <c r="U40" s="97">
        <f>IF(ISBLANK('Сводный отчет'!T96),"",'Сводный отчет'!T96)</f>
        <v>19</v>
      </c>
      <c r="V40" s="94">
        <f>IF(ISBLANK('Сводный отчет'!U96),"",'Сводный отчет'!U96)</f>
        <v>201</v>
      </c>
      <c r="W40" s="38">
        <f>IFERROR('Личный расчет девушки'!E39,"")</f>
        <v>33</v>
      </c>
    </row>
    <row r="41" spans="1:23" ht="19.5" thickBot="1" x14ac:dyDescent="0.3">
      <c r="A41" s="90">
        <f>IF(ISBLANK('Сводный отчет'!A98),"",'Сводный отчет'!A98)</f>
        <v>95</v>
      </c>
      <c r="B41" s="91" t="str">
        <f>IF(ISBLANK('Сводный отчет'!B98),"",'Сводный отчет'!B98)</f>
        <v>г. Минск</v>
      </c>
      <c r="C41" s="92" t="str">
        <f>IF(ISBLANK('Сводный отчет'!C98),"",'Сводный отчет'!C98)</f>
        <v>Слабко Елизавета</v>
      </c>
      <c r="D41" s="93">
        <f>IF(ISBLANK('Сводный отчет'!D98),"",'Сводный отчет'!D98)</f>
        <v>39141</v>
      </c>
      <c r="E41" s="94">
        <f>IF(ISBLANK('Сводный отчет'!E98),"",'Сводный отчет'!E98)</f>
        <v>16</v>
      </c>
      <c r="F41" s="95" t="e">
        <f>IF(ISBLANK('Сводный отчет'!#REF!),"",'Сводный отчет'!#REF!)</f>
        <v>#REF!</v>
      </c>
      <c r="G41" s="94" t="str">
        <f>IF(ISBLANK('Сводный отчет'!F98),"",'Сводный отчет'!F98)</f>
        <v>Ж</v>
      </c>
      <c r="H41" s="96">
        <f>IF(ISBLANK('Сводный отчет'!G98),"",'Сводный отчет'!G98)</f>
        <v>4.9000000000000004</v>
      </c>
      <c r="I41" s="97">
        <f>IF(ISBLANK('Сводный отчет'!H98),"",'Сводный отчет'!H98)</f>
        <v>46</v>
      </c>
      <c r="J41" s="98">
        <f>IF(ISBLANK('Сводный отчет'!I98),"",'Сводный отчет'!I98)</f>
        <v>4.3499999999999996</v>
      </c>
      <c r="K41" s="99">
        <f>IF(ISBLANK('Сводный отчет'!J98),"",'Сводный отчет'!J98)</f>
        <v>27</v>
      </c>
      <c r="L41" s="96" t="str">
        <f>IF(ISBLANK('Сводный отчет'!K98),"",'Сводный отчет'!K98)</f>
        <v/>
      </c>
      <c r="M41" s="97" t="str">
        <f>IF(ISBLANK('Сводный отчет'!L98),"",'Сводный отчет'!L98)</f>
        <v/>
      </c>
      <c r="N41" s="98" t="str">
        <f>IF(ISBLANK('Сводный отчет'!M98),"",'Сводный отчет'!M98)</f>
        <v>0,39,0</v>
      </c>
      <c r="O41" s="99">
        <f>IF(ISBLANK('Сводный отчет'!N98),"",'Сводный отчет'!N98)</f>
        <v>42</v>
      </c>
      <c r="P41" s="96">
        <f>IF(ISBLANK('Сводный отчет'!O98),"",'Сводный отчет'!O98)</f>
        <v>39</v>
      </c>
      <c r="Q41" s="97">
        <f>IF(ISBLANK('Сводный отчет'!P98),"",'Сводный отчет'!P98)</f>
        <v>39</v>
      </c>
      <c r="R41" s="98">
        <f>IF(ISBLANK('Сводный отчет'!Q98),"",'Сводный отчет'!Q98)</f>
        <v>198</v>
      </c>
      <c r="S41" s="99">
        <f>IF(ISBLANK('Сводный отчет'!R98),"",'Сводный отчет'!R98)</f>
        <v>30</v>
      </c>
      <c r="T41" s="96">
        <f>IF(ISBLANK('Сводный отчет'!S98),"",'Сводный отчет'!S98)</f>
        <v>29</v>
      </c>
      <c r="U41" s="97">
        <f>IF(ISBLANK('Сводный отчет'!T98),"",'Сводный отчет'!T98)</f>
        <v>42</v>
      </c>
      <c r="V41" s="94">
        <f>IF(ISBLANK('Сводный отчет'!U98),"",'Сводный отчет'!U98)</f>
        <v>226</v>
      </c>
      <c r="W41" s="38">
        <f>IFERROR('Личный расчет девушки'!E40,"")</f>
        <v>25</v>
      </c>
    </row>
    <row r="42" spans="1:23" ht="19.5" thickBot="1" x14ac:dyDescent="0.3">
      <c r="A42" s="90">
        <f>IF(ISBLANK('Сводный отчет'!A99),"",'Сводный отчет'!A99)</f>
        <v>96</v>
      </c>
      <c r="B42" s="91" t="str">
        <f>IF(ISBLANK('Сводный отчет'!B99),"",'Сводный отчет'!B99)</f>
        <v>г. Минск</v>
      </c>
      <c r="C42" s="92" t="str">
        <f>IF(ISBLANK('Сводный отчет'!C99),"",'Сводный отчет'!C99)</f>
        <v>Савченко Виктория</v>
      </c>
      <c r="D42" s="93">
        <f>IF(ISBLANK('Сводный отчет'!D99),"",'Сводный отчет'!D99)</f>
        <v>38568</v>
      </c>
      <c r="E42" s="94">
        <f>IF(ISBLANK('Сводный отчет'!E99),"",'Сводный отчет'!E99)</f>
        <v>17</v>
      </c>
      <c r="F42" s="95" t="e">
        <f>IF(ISBLANK('Сводный отчет'!#REF!),"",'Сводный отчет'!#REF!)</f>
        <v>#REF!</v>
      </c>
      <c r="G42" s="94" t="str">
        <f>IF(ISBLANK('Сводный отчет'!F99),"",'Сводный отчет'!F99)</f>
        <v>Ж</v>
      </c>
      <c r="H42" s="96">
        <f>IF(ISBLANK('Сводный отчет'!G99),"",'Сводный отчет'!G99)</f>
        <v>4.5999999999999996</v>
      </c>
      <c r="I42" s="97">
        <f>IF(ISBLANK('Сводный отчет'!H99),"",'Сводный отчет'!H99)</f>
        <v>50</v>
      </c>
      <c r="J42" s="98">
        <f>IF(ISBLANK('Сводный отчет'!I99),"",'Сводный отчет'!I99)</f>
        <v>9.56</v>
      </c>
      <c r="K42" s="99">
        <f>IF(ISBLANK('Сводный отчет'!J99),"",'Сводный отчет'!J99)</f>
        <v>26</v>
      </c>
      <c r="L42" s="96" t="str">
        <f>IF(ISBLANK('Сводный отчет'!K99),"",'Сводный отчет'!K99)</f>
        <v/>
      </c>
      <c r="M42" s="97" t="str">
        <f>IF(ISBLANK('Сводный отчет'!L99),"",'Сводный отчет'!L99)</f>
        <v/>
      </c>
      <c r="N42" s="98" t="str">
        <f>IF(ISBLANK('Сводный отчет'!M99),"",'Сводный отчет'!M99)</f>
        <v>0,59,3</v>
      </c>
      <c r="O42" s="99">
        <f>IF(ISBLANK('Сводный отчет'!N99),"",'Сводный отчет'!N99)</f>
        <v>20</v>
      </c>
      <c r="P42" s="96">
        <f>IF(ISBLANK('Сводный отчет'!O99),"",'Сводный отчет'!O99)</f>
        <v>39</v>
      </c>
      <c r="Q42" s="97">
        <f>IF(ISBLANK('Сводный отчет'!P99),"",'Сводный отчет'!P99)</f>
        <v>39</v>
      </c>
      <c r="R42" s="98">
        <f>IF(ISBLANK('Сводный отчет'!Q99),"",'Сводный отчет'!Q99)</f>
        <v>212</v>
      </c>
      <c r="S42" s="99">
        <f>IF(ISBLANK('Сводный отчет'!R99),"",'Сводный отчет'!R99)</f>
        <v>42</v>
      </c>
      <c r="T42" s="96">
        <f>IF(ISBLANK('Сводный отчет'!S99),"",'Сводный отчет'!S99)</f>
        <v>17</v>
      </c>
      <c r="U42" s="97">
        <f>IF(ISBLANK('Сводный отчет'!T99),"",'Сводный отчет'!T99)</f>
        <v>21</v>
      </c>
      <c r="V42" s="94">
        <f>IF(ISBLANK('Сводный отчет'!U99),"",'Сводный отчет'!U99)</f>
        <v>198</v>
      </c>
      <c r="W42" s="38">
        <f>IFERROR('Личный расчет девушки'!E41,"")</f>
        <v>34</v>
      </c>
    </row>
    <row r="43" spans="1:23" ht="19.5" thickBot="1" x14ac:dyDescent="0.3">
      <c r="A43" s="90">
        <f>IF(ISBLANK('Сводный отчет'!A100),"",'Сводный отчет'!A100)</f>
        <v>97</v>
      </c>
      <c r="B43" s="91" t="str">
        <f>IF(ISBLANK('Сводный отчет'!B100),"",'Сводный отчет'!B100)</f>
        <v>г. Минск</v>
      </c>
      <c r="C43" s="92" t="str">
        <f>IF(ISBLANK('Сводный отчет'!C100),"",'Сводный отчет'!C100)</f>
        <v>Ярутич Диана</v>
      </c>
      <c r="D43" s="93">
        <f>IF(ISBLANK('Сводный отчет'!D100),"",'Сводный отчет'!D100)</f>
        <v>38037</v>
      </c>
      <c r="E43" s="94">
        <f>IF(ISBLANK('Сводный отчет'!E100),"",'Сводный отчет'!E100)</f>
        <v>19</v>
      </c>
      <c r="F43" s="95" t="e">
        <f>IF(ISBLANK('Сводный отчет'!#REF!),"",'Сводный отчет'!#REF!)</f>
        <v>#REF!</v>
      </c>
      <c r="G43" s="94" t="str">
        <f>IF(ISBLANK('Сводный отчет'!F100),"",'Сводный отчет'!F100)</f>
        <v>Ж</v>
      </c>
      <c r="H43" s="96">
        <f>IF(ISBLANK('Сводный отчет'!G100),"",'Сводный отчет'!G100)</f>
        <v>5.3</v>
      </c>
      <c r="I43" s="97">
        <f>IF(ISBLANK('Сводный отчет'!H100),"",'Сводный отчет'!H100)</f>
        <v>36</v>
      </c>
      <c r="J43" s="98">
        <f>IF(ISBLANK('Сводный отчет'!I100),"",'Сводный отчет'!I100)</f>
        <v>8.11</v>
      </c>
      <c r="K43" s="99">
        <f>IF(ISBLANK('Сводный отчет'!J100),"",'Сводный отчет'!J100)</f>
        <v>47</v>
      </c>
      <c r="L43" s="96" t="str">
        <f>IF(ISBLANK('Сводный отчет'!K100),"",'Сводный отчет'!K100)</f>
        <v/>
      </c>
      <c r="M43" s="97" t="str">
        <f>IF(ISBLANK('Сводный отчет'!L100),"",'Сводный отчет'!L100)</f>
        <v/>
      </c>
      <c r="N43" s="98" t="str">
        <f>IF(ISBLANK('Сводный отчет'!M100),"",'Сводный отчет'!M100)</f>
        <v>-</v>
      </c>
      <c r="O43" s="99">
        <f>IF(ISBLANK('Сводный отчет'!N100),"",'Сводный отчет'!N100)</f>
        <v>0</v>
      </c>
      <c r="P43" s="145">
        <f>IF(ISBLANK('Сводный отчет'!O100),"",'Сводный отчет'!O100)</f>
        <v>20</v>
      </c>
      <c r="Q43" s="97">
        <f>IF(ISBLANK('Сводный отчет'!P100),"",'Сводный отчет'!P100)</f>
        <v>20</v>
      </c>
      <c r="R43" s="98">
        <f>IF(ISBLANK('Сводный отчет'!Q100),"",'Сводный отчет'!Q100)</f>
        <v>182</v>
      </c>
      <c r="S43" s="99">
        <f>IF(ISBLANK('Сводный отчет'!R100),"",'Сводный отчет'!R100)</f>
        <v>12</v>
      </c>
      <c r="T43" s="96">
        <f>IF(ISBLANK('Сводный отчет'!S100),"",'Сводный отчет'!S100)</f>
        <v>33</v>
      </c>
      <c r="U43" s="97">
        <f>IF(ISBLANK('Сводный отчет'!T100),"",'Сводный отчет'!T100)</f>
        <v>49</v>
      </c>
      <c r="V43" s="94">
        <f>IF(ISBLANK('Сводный отчет'!U100),"",'Сводный отчет'!U100)</f>
        <v>164</v>
      </c>
      <c r="W43" s="38">
        <f>IFERROR('Личный расчет девушки'!E42,"")</f>
        <v>37</v>
      </c>
    </row>
    <row r="44" spans="1:23" ht="19.5" thickBot="1" x14ac:dyDescent="0.3">
      <c r="A44" s="100">
        <f>IF(ISBLANK('Сводный отчет'!A101),"",'Сводный отчет'!A101)</f>
        <v>98</v>
      </c>
      <c r="B44" s="101" t="str">
        <f>IF(ISBLANK('Сводный отчет'!B101),"",'Сводный отчет'!B101)</f>
        <v>г. Минск</v>
      </c>
      <c r="C44" s="102" t="str">
        <f>IF(ISBLANK('Сводный отчет'!C101),"",'Сводный отчет'!C101)</f>
        <v/>
      </c>
      <c r="D44" s="103" t="str">
        <f>IF(ISBLANK('Сводный отчет'!D101),"",'Сводный отчет'!D101)</f>
        <v/>
      </c>
      <c r="E44" s="104" t="str">
        <f>IF(ISBLANK('Сводный отчет'!E101),"",'Сводный отчет'!E101)</f>
        <v/>
      </c>
      <c r="F44" s="105" t="e">
        <f>IF(ISBLANK('Сводный отчет'!#REF!),"",'Сводный отчет'!#REF!)</f>
        <v>#REF!</v>
      </c>
      <c r="G44" s="104" t="str">
        <f>IF(ISBLANK('Сводный отчет'!F101),"",'Сводный отчет'!F101)</f>
        <v>Ж</v>
      </c>
      <c r="H44" s="106" t="str">
        <f>IF(ISBLANK('Сводный отчет'!G101),"",'Сводный отчет'!G101)</f>
        <v/>
      </c>
      <c r="I44" s="107" t="str">
        <f>IF(ISBLANK('Сводный отчет'!H101),"",'Сводный отчет'!H101)</f>
        <v/>
      </c>
      <c r="J44" s="108" t="str">
        <f>IF(ISBLANK('Сводный отчет'!I101),"",'Сводный отчет'!I101)</f>
        <v/>
      </c>
      <c r="K44" s="109" t="str">
        <f>IF(ISBLANK('Сводный отчет'!J101),"",'Сводный отчет'!J101)</f>
        <v/>
      </c>
      <c r="L44" s="106" t="str">
        <f>IF(ISBLANK('Сводный отчет'!K101),"",'Сводный отчет'!K101)</f>
        <v/>
      </c>
      <c r="M44" s="107" t="str">
        <f>IF(ISBLANK('Сводный отчет'!L101),"",'Сводный отчет'!L101)</f>
        <v/>
      </c>
      <c r="N44" s="108" t="str">
        <f>IF(ISBLANK('Сводный отчет'!M101),"",'Сводный отчет'!M101)</f>
        <v/>
      </c>
      <c r="O44" s="109" t="str">
        <f>IF(ISBLANK('Сводный отчет'!N101),"",'Сводный отчет'!N101)</f>
        <v/>
      </c>
      <c r="P44" s="106" t="str">
        <f>IF(ISBLANK('Сводный отчет'!O101),"",'Сводный отчет'!O101)</f>
        <v/>
      </c>
      <c r="Q44" s="146" t="str">
        <f>IF(ISBLANK('Сводный отчет'!P101),"",'Сводный отчет'!P101)</f>
        <v/>
      </c>
      <c r="R44" s="108" t="str">
        <f>IF(ISBLANK('Сводный отчет'!Q101),"",'Сводный отчет'!Q101)</f>
        <v/>
      </c>
      <c r="S44" s="109" t="str">
        <f>IF(ISBLANK('Сводный отчет'!R101),"",'Сводный отчет'!R101)</f>
        <v/>
      </c>
      <c r="T44" s="106" t="str">
        <f>IF(ISBLANK('Сводный отчет'!S101),"",'Сводный отчет'!S101)</f>
        <v/>
      </c>
      <c r="U44" s="107" t="str">
        <f>IF(ISBLANK('Сводный отчет'!T101),"",'Сводный отчет'!T101)</f>
        <v/>
      </c>
      <c r="V44" s="104">
        <f>IF(ISBLANK('Сводный отчет'!U101),"",'Сводный отчет'!U101)</f>
        <v>0</v>
      </c>
      <c r="W44" s="38" t="str">
        <f>IFERROR('Личный расчет девушки'!E43,"")</f>
        <v/>
      </c>
    </row>
  </sheetData>
  <mergeCells count="15">
    <mergeCell ref="R1:S1"/>
    <mergeCell ref="T1:U1"/>
    <mergeCell ref="V1:W1"/>
    <mergeCell ref="G1:G2"/>
    <mergeCell ref="H1:I1"/>
    <mergeCell ref="J1:K1"/>
    <mergeCell ref="L1:M1"/>
    <mergeCell ref="N1:O1"/>
    <mergeCell ref="P1:Q1"/>
    <mergeCell ref="F1:F2"/>
    <mergeCell ref="A1:A2"/>
    <mergeCell ref="B1:B2"/>
    <mergeCell ref="C1:C2"/>
    <mergeCell ref="D1:D2"/>
    <mergeCell ref="E1:E2"/>
  </mergeCells>
  <phoneticPr fontId="0" type="noConversion"/>
  <pageMargins left="0.7" right="0.7" top="0.75" bottom="0.75" header="0.3" footer="0.3"/>
  <pageSetup paperSize="9" scale="3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zoomScale="85" zoomScaleNormal="85" workbookViewId="0">
      <selection activeCell="M17" sqref="M17"/>
    </sheetView>
  </sheetViews>
  <sheetFormatPr defaultColWidth="9.140625" defaultRowHeight="15" x14ac:dyDescent="0.25"/>
  <cols>
    <col min="1" max="3" width="9.140625" style="159"/>
    <col min="4" max="4" width="12.85546875" style="159" bestFit="1" customWidth="1"/>
    <col min="5" max="16" width="9.140625" style="159"/>
    <col min="17" max="17" width="29.140625" style="159" customWidth="1"/>
    <col min="18" max="18" width="29.85546875" style="159" customWidth="1"/>
    <col min="19" max="16384" width="9.140625" style="159"/>
  </cols>
  <sheetData>
    <row r="1" spans="1:23" ht="45.75" customHeight="1" thickBot="1" x14ac:dyDescent="0.3">
      <c r="A1" s="175" t="s">
        <v>36</v>
      </c>
      <c r="B1" s="175"/>
      <c r="C1" s="175"/>
      <c r="D1" s="176" t="s">
        <v>26</v>
      </c>
      <c r="E1" s="175" t="s">
        <v>20</v>
      </c>
      <c r="F1" s="175"/>
      <c r="G1" s="175" t="s">
        <v>37</v>
      </c>
      <c r="H1" s="175" t="s">
        <v>38</v>
      </c>
      <c r="I1" s="175" t="s">
        <v>39</v>
      </c>
      <c r="J1" s="175" t="s">
        <v>40</v>
      </c>
      <c r="O1" s="699" t="s">
        <v>33</v>
      </c>
      <c r="P1" s="700"/>
      <c r="Q1" s="700"/>
      <c r="R1" s="701"/>
    </row>
    <row r="2" spans="1:23" ht="19.5" customHeight="1" x14ac:dyDescent="0.25">
      <c r="A2" s="177">
        <f>Девушки!A3</f>
        <v>8</v>
      </c>
      <c r="B2" s="177"/>
      <c r="C2" s="177"/>
      <c r="D2" s="178">
        <f>Девушки!V3</f>
        <v>263</v>
      </c>
      <c r="E2" s="179">
        <f t="shared" ref="E2:E43" si="0">IF(D2&gt;0.01,INDEX($H$2:$J$43,MATCH(A2,$H$2:$H$43,0),3),"")</f>
        <v>9</v>
      </c>
      <c r="F2" s="180"/>
      <c r="G2" s="180">
        <f t="array" ref="G2">LARGE(IF(I2=$D$2:$D$43,ROW($D$2:$D$43)-ROW($D$1),0),COUNTIF($I$2:$I$43,I2)-COUNTIF($I$1:I1,I2))</f>
        <v>19</v>
      </c>
      <c r="H2" s="180">
        <f>INDEX($A$2:$A$43,G2)</f>
        <v>50</v>
      </c>
      <c r="I2" s="180">
        <f>LARGE($D$2:$D$43,ROW()-ROW($D$1))</f>
        <v>306</v>
      </c>
      <c r="J2" s="180">
        <v>1</v>
      </c>
      <c r="O2" s="702" t="s">
        <v>41</v>
      </c>
      <c r="P2" s="703"/>
      <c r="Q2" s="703"/>
      <c r="R2" s="704"/>
    </row>
    <row r="3" spans="1:23" ht="19.5" thickBot="1" x14ac:dyDescent="0.3">
      <c r="A3" s="177">
        <f>Девушки!A4</f>
        <v>9</v>
      </c>
      <c r="B3" s="177"/>
      <c r="C3" s="177"/>
      <c r="D3" s="178">
        <f>Девушки!V4</f>
        <v>217</v>
      </c>
      <c r="E3" s="179">
        <f t="shared" si="0"/>
        <v>27</v>
      </c>
      <c r="F3" s="180"/>
      <c r="G3" s="180">
        <f t="array" ref="G3">LARGE(IF(I3=$D$2:$D$43,ROW($D$2:$D$43)-ROW($D$1),0),COUNTIF($I$2:$I$43,I3)-COUNTIF($I$1:I2,I3))</f>
        <v>18</v>
      </c>
      <c r="H3" s="180">
        <f t="shared" ref="H3:H43" si="1">INDEX($A$2:$A$43,G3)</f>
        <v>41</v>
      </c>
      <c r="I3" s="180">
        <f t="shared" ref="I3:I43" si="2">LARGE($D$2:$D$43,ROW()-ROW($D$1))</f>
        <v>299</v>
      </c>
      <c r="J3" s="180">
        <v>2</v>
      </c>
      <c r="O3" s="166" t="s">
        <v>20</v>
      </c>
      <c r="P3" s="167" t="s">
        <v>26</v>
      </c>
      <c r="Q3" s="167" t="s">
        <v>29</v>
      </c>
      <c r="R3" s="168" t="s">
        <v>4</v>
      </c>
      <c r="W3" s="159">
        <f>IF(ISBLANK('Личный расчет девушки'!E2),"",'Сводный отчет'!V4)</f>
        <v>29</v>
      </c>
    </row>
    <row r="4" spans="1:23" ht="18.75" x14ac:dyDescent="0.25">
      <c r="A4" s="177">
        <f>Девушки!A5</f>
        <v>10</v>
      </c>
      <c r="B4" s="177"/>
      <c r="C4" s="177"/>
      <c r="D4" s="178">
        <f>Девушки!V5</f>
        <v>277</v>
      </c>
      <c r="E4" s="179">
        <f t="shared" si="0"/>
        <v>5</v>
      </c>
      <c r="F4" s="180"/>
      <c r="G4" s="180">
        <f t="array" ref="G4">LARGE(IF(I4=$D$2:$D$43,ROW($D$2:$D$43)-ROW($D$1),0),COUNTIF($I$2:$I$43,I4)-COUNTIF($I$1:I3,I4))</f>
        <v>15</v>
      </c>
      <c r="H4" s="180">
        <f t="shared" si="1"/>
        <v>38</v>
      </c>
      <c r="I4" s="180">
        <f t="shared" si="2"/>
        <v>298</v>
      </c>
      <c r="J4" s="180">
        <v>3</v>
      </c>
      <c r="O4" s="169">
        <v>1</v>
      </c>
      <c r="P4" s="170">
        <f>I2</f>
        <v>306</v>
      </c>
      <c r="Q4" s="170" t="str">
        <f>INDEX(Девушки!$C$3:$C$44,MATCH(I2,Девушки!$V$3:$V$44,0))</f>
        <v>Кастровская Диана</v>
      </c>
      <c r="R4" s="171" t="str">
        <f>INDEX(Девушки!$B$3:$B$44,MATCH(Q4,Девушки!$C$3:$C$44,0))</f>
        <v>Гродненская область</v>
      </c>
    </row>
    <row r="5" spans="1:23" ht="18.75" x14ac:dyDescent="0.25">
      <c r="A5" s="177">
        <f>Девушки!A6</f>
        <v>11</v>
      </c>
      <c r="B5" s="177"/>
      <c r="C5" s="177"/>
      <c r="D5" s="178">
        <f>Девушки!V6</f>
        <v>259</v>
      </c>
      <c r="E5" s="179">
        <f t="shared" si="0"/>
        <v>10</v>
      </c>
      <c r="F5" s="180"/>
      <c r="G5" s="180">
        <f t="array" ref="G5">LARGE(IF(I5=$D$2:$D$43,ROW($D$2:$D$43)-ROW($D$1),0),COUNTIF($I$2:$I$43,I5)-COUNTIF($I$1:I4,I5))</f>
        <v>13</v>
      </c>
      <c r="H5" s="180">
        <f t="shared" si="1"/>
        <v>36</v>
      </c>
      <c r="I5" s="180">
        <f t="shared" si="2"/>
        <v>284</v>
      </c>
      <c r="J5" s="180">
        <v>4</v>
      </c>
      <c r="O5" s="172">
        <v>2</v>
      </c>
      <c r="P5" s="170">
        <f>I3</f>
        <v>299</v>
      </c>
      <c r="Q5" s="170" t="str">
        <f>INDEX(Девушки!$C$3:$C$44,MATCH(I3,Девушки!$V$3:$V$44,0))</f>
        <v>Пушнина Алина</v>
      </c>
      <c r="R5" s="171" t="str">
        <f>INDEX(Девушки!$B$3:$B$44,MATCH(Q5,Девушки!$C$3:$C$44,0))</f>
        <v>Гомельская область</v>
      </c>
    </row>
    <row r="6" spans="1:23" ht="19.5" thickBot="1" x14ac:dyDescent="0.3">
      <c r="A6" s="177">
        <f>Девушки!A7</f>
        <v>12</v>
      </c>
      <c r="B6" s="177"/>
      <c r="C6" s="177"/>
      <c r="D6" s="178">
        <f>Девушки!V7</f>
        <v>268</v>
      </c>
      <c r="E6" s="179">
        <f t="shared" si="0"/>
        <v>7</v>
      </c>
      <c r="F6" s="180"/>
      <c r="G6" s="180">
        <f t="array" ref="G6">LARGE(IF(I6=$D$2:$D$43,ROW($D$2:$D$43)-ROW($D$1),0),COUNTIF($I$2:$I$43,I6)-COUNTIF($I$1:I5,I6))</f>
        <v>3</v>
      </c>
      <c r="H6" s="180">
        <f t="shared" si="1"/>
        <v>10</v>
      </c>
      <c r="I6" s="180">
        <f t="shared" si="2"/>
        <v>277</v>
      </c>
      <c r="J6" s="180">
        <v>5</v>
      </c>
      <c r="O6" s="173">
        <v>3</v>
      </c>
      <c r="P6" s="174">
        <f>I4</f>
        <v>298</v>
      </c>
      <c r="Q6" s="170" t="str">
        <f>INDEX(Девушки!$C$3:$C$44,MATCH(I4,Девушки!$V$3:$V$44,0))</f>
        <v>Соломыкина Марьяна</v>
      </c>
      <c r="R6" s="171" t="str">
        <f>INDEX(Девушки!$B$3:$B$44,MATCH(Q6,Девушки!$C$3:$C$44,0))</f>
        <v>Гомельская область</v>
      </c>
    </row>
    <row r="7" spans="1:23" ht="15.75" x14ac:dyDescent="0.25">
      <c r="A7" s="177">
        <f>Девушки!A8</f>
        <v>13</v>
      </c>
      <c r="B7" s="177"/>
      <c r="C7" s="177"/>
      <c r="D7" s="178">
        <f>Девушки!V8</f>
        <v>256</v>
      </c>
      <c r="E7" s="179">
        <f t="shared" si="0"/>
        <v>15</v>
      </c>
      <c r="F7" s="180"/>
      <c r="G7" s="180">
        <f t="array" ref="G7">LARGE(IF(I7=$D$2:$D$43,ROW($D$2:$D$43)-ROW($D$1),0),COUNTIF($I$2:$I$43,I7)-COUNTIF($I$1:I6,I7))</f>
        <v>16</v>
      </c>
      <c r="H7" s="180">
        <f t="shared" si="1"/>
        <v>39</v>
      </c>
      <c r="I7" s="180">
        <f t="shared" si="2"/>
        <v>272</v>
      </c>
      <c r="J7" s="180">
        <v>6</v>
      </c>
    </row>
    <row r="8" spans="1:23" ht="15.75" x14ac:dyDescent="0.25">
      <c r="A8" s="177">
        <f>Девушки!A9</f>
        <v>22</v>
      </c>
      <c r="B8" s="177"/>
      <c r="C8" s="177"/>
      <c r="D8" s="178">
        <f>Девушки!V9</f>
        <v>257</v>
      </c>
      <c r="E8" s="179">
        <f t="shared" si="0"/>
        <v>11</v>
      </c>
      <c r="F8" s="180"/>
      <c r="G8" s="180">
        <f t="array" ref="G8">LARGE(IF(I8=$D$2:$D$43,ROW($D$2:$D$43)-ROW($D$1),0),COUNTIF($I$2:$I$43,I8)-COUNTIF($I$1:I7,I8))</f>
        <v>5</v>
      </c>
      <c r="H8" s="180">
        <f t="shared" si="1"/>
        <v>12</v>
      </c>
      <c r="I8" s="180">
        <f t="shared" si="2"/>
        <v>268</v>
      </c>
      <c r="J8" s="180">
        <v>7</v>
      </c>
    </row>
    <row r="9" spans="1:23" ht="15.75" x14ac:dyDescent="0.25">
      <c r="A9" s="177">
        <f>Девушки!A10</f>
        <v>23</v>
      </c>
      <c r="B9" s="177"/>
      <c r="C9" s="177"/>
      <c r="D9" s="178">
        <f>Девушки!V10</f>
        <v>241</v>
      </c>
      <c r="E9" s="179">
        <f t="shared" si="0"/>
        <v>20</v>
      </c>
      <c r="F9" s="180"/>
      <c r="G9" s="180">
        <f t="array" ref="G9">LARGE(IF(I9=$D$2:$D$43,ROW($D$2:$D$43)-ROW($D$1),0),COUNTIF($I$2:$I$43,I9)-COUNTIF($I$1:I8,I9))</f>
        <v>14</v>
      </c>
      <c r="H9" s="180">
        <f t="shared" si="1"/>
        <v>37</v>
      </c>
      <c r="I9" s="180">
        <f t="shared" si="2"/>
        <v>268</v>
      </c>
      <c r="J9" s="180">
        <v>8</v>
      </c>
    </row>
    <row r="10" spans="1:23" ht="15.75" x14ac:dyDescent="0.25">
      <c r="A10" s="177">
        <f>Девушки!A11</f>
        <v>24</v>
      </c>
      <c r="B10" s="177"/>
      <c r="C10" s="177"/>
      <c r="D10" s="178">
        <f>Девушки!V11</f>
        <v>254</v>
      </c>
      <c r="E10" s="179">
        <f t="shared" si="0"/>
        <v>16</v>
      </c>
      <c r="F10" s="180"/>
      <c r="G10" s="180">
        <f t="array" ref="G10">LARGE(IF(I10=$D$2:$D$43,ROW($D$2:$D$43)-ROW($D$1),0),COUNTIF($I$2:$I$43,I10)-COUNTIF($I$1:I9,I10))</f>
        <v>1</v>
      </c>
      <c r="H10" s="180">
        <f t="shared" si="1"/>
        <v>8</v>
      </c>
      <c r="I10" s="180">
        <f t="shared" si="2"/>
        <v>263</v>
      </c>
      <c r="J10" s="180">
        <v>9</v>
      </c>
    </row>
    <row r="11" spans="1:23" ht="15.75" x14ac:dyDescent="0.25">
      <c r="A11" s="177">
        <f>Девушки!A12</f>
        <v>25</v>
      </c>
      <c r="B11" s="177"/>
      <c r="C11" s="177"/>
      <c r="D11" s="178">
        <f>Девушки!V12</f>
        <v>257</v>
      </c>
      <c r="E11" s="179">
        <f t="shared" si="0"/>
        <v>12</v>
      </c>
      <c r="F11" s="180"/>
      <c r="G11" s="180">
        <f t="array" ref="G11">LARGE(IF(I11=$D$2:$D$43,ROW($D$2:$D$43)-ROW($D$1),0),COUNTIF($I$2:$I$43,I11)-COUNTIF($I$1:I10,I11))</f>
        <v>4</v>
      </c>
      <c r="H11" s="180">
        <f t="shared" si="1"/>
        <v>11</v>
      </c>
      <c r="I11" s="180">
        <f t="shared" si="2"/>
        <v>259</v>
      </c>
      <c r="J11" s="180">
        <v>10</v>
      </c>
    </row>
    <row r="12" spans="1:23" ht="15.75" x14ac:dyDescent="0.25">
      <c r="A12" s="177">
        <f>Девушки!A13</f>
        <v>26</v>
      </c>
      <c r="B12" s="177"/>
      <c r="C12" s="177"/>
      <c r="D12" s="178">
        <f>Девушки!V13</f>
        <v>243</v>
      </c>
      <c r="E12" s="179">
        <f t="shared" si="0"/>
        <v>19</v>
      </c>
      <c r="F12" s="180"/>
      <c r="G12" s="180">
        <f t="array" ref="G12">LARGE(IF(I12=$D$2:$D$43,ROW($D$2:$D$43)-ROW($D$1),0),COUNTIF($I$2:$I$43,I12)-COUNTIF($I$1:I11,I12))</f>
        <v>7</v>
      </c>
      <c r="H12" s="180">
        <f t="shared" si="1"/>
        <v>22</v>
      </c>
      <c r="I12" s="180">
        <f t="shared" si="2"/>
        <v>257</v>
      </c>
      <c r="J12" s="180">
        <v>11</v>
      </c>
    </row>
    <row r="13" spans="1:23" ht="15.75" x14ac:dyDescent="0.25">
      <c r="A13" s="177">
        <f>Девушки!A14</f>
        <v>27</v>
      </c>
      <c r="B13" s="177"/>
      <c r="C13" s="177"/>
      <c r="D13" s="178">
        <f>Девушки!V14</f>
        <v>257</v>
      </c>
      <c r="E13" s="179">
        <f t="shared" si="0"/>
        <v>13</v>
      </c>
      <c r="F13" s="180"/>
      <c r="G13" s="180">
        <f t="array" ref="G13">LARGE(IF(I13=$D$2:$D$43,ROW($D$2:$D$43)-ROW($D$1),0),COUNTIF($I$2:$I$43,I13)-COUNTIF($I$1:I12,I13))</f>
        <v>10</v>
      </c>
      <c r="H13" s="180">
        <f t="shared" si="1"/>
        <v>25</v>
      </c>
      <c r="I13" s="180">
        <f t="shared" si="2"/>
        <v>257</v>
      </c>
      <c r="J13" s="180">
        <v>12</v>
      </c>
    </row>
    <row r="14" spans="1:23" ht="15.75" x14ac:dyDescent="0.25">
      <c r="A14" s="177">
        <f>Девушки!A15</f>
        <v>36</v>
      </c>
      <c r="B14" s="177"/>
      <c r="C14" s="177"/>
      <c r="D14" s="178">
        <f>Девушки!V15</f>
        <v>284</v>
      </c>
      <c r="E14" s="179">
        <f t="shared" si="0"/>
        <v>4</v>
      </c>
      <c r="F14" s="180"/>
      <c r="G14" s="180">
        <f t="array" ref="G14">LARGE(IF(I14=$D$2:$D$43,ROW($D$2:$D$43)-ROW($D$1),0),COUNTIF($I$2:$I$43,I14)-COUNTIF($I$1:I13,I14))</f>
        <v>12</v>
      </c>
      <c r="H14" s="180">
        <f t="shared" si="1"/>
        <v>27</v>
      </c>
      <c r="I14" s="180">
        <f t="shared" si="2"/>
        <v>257</v>
      </c>
      <c r="J14" s="180">
        <v>13</v>
      </c>
    </row>
    <row r="15" spans="1:23" ht="15.75" x14ac:dyDescent="0.25">
      <c r="A15" s="177">
        <f>Девушки!A16</f>
        <v>37</v>
      </c>
      <c r="B15" s="177"/>
      <c r="C15" s="177"/>
      <c r="D15" s="178">
        <f>Девушки!V16</f>
        <v>268</v>
      </c>
      <c r="E15" s="179">
        <f t="shared" si="0"/>
        <v>8</v>
      </c>
      <c r="F15" s="180"/>
      <c r="G15" s="180">
        <f t="array" ref="G15">LARGE(IF(I15=$D$2:$D$43,ROW($D$2:$D$43)-ROW($D$1),0),COUNTIF($I$2:$I$43,I15)-COUNTIF($I$1:I14,I15))</f>
        <v>32</v>
      </c>
      <c r="H15" s="180">
        <f t="shared" si="1"/>
        <v>79</v>
      </c>
      <c r="I15" s="180">
        <f t="shared" si="2"/>
        <v>257</v>
      </c>
      <c r="J15" s="180">
        <v>14</v>
      </c>
    </row>
    <row r="16" spans="1:23" ht="15.75" x14ac:dyDescent="0.25">
      <c r="A16" s="177">
        <f>Девушки!A17</f>
        <v>38</v>
      </c>
      <c r="B16" s="177"/>
      <c r="C16" s="177"/>
      <c r="D16" s="178">
        <f>Девушки!V17</f>
        <v>298</v>
      </c>
      <c r="E16" s="179">
        <f t="shared" si="0"/>
        <v>3</v>
      </c>
      <c r="F16" s="180"/>
      <c r="G16" s="180">
        <f t="array" ref="G16">LARGE(IF(I16=$D$2:$D$43,ROW($D$2:$D$43)-ROW($D$1),0),COUNTIF($I$2:$I$43,I16)-COUNTIF($I$1:I15,I16))</f>
        <v>6</v>
      </c>
      <c r="H16" s="180">
        <f t="shared" si="1"/>
        <v>13</v>
      </c>
      <c r="I16" s="180">
        <f t="shared" si="2"/>
        <v>256</v>
      </c>
      <c r="J16" s="180">
        <v>15</v>
      </c>
    </row>
    <row r="17" spans="1:10" ht="15.75" x14ac:dyDescent="0.25">
      <c r="A17" s="177">
        <f>Девушки!A18</f>
        <v>39</v>
      </c>
      <c r="B17" s="177"/>
      <c r="C17" s="177"/>
      <c r="D17" s="178">
        <f>Девушки!V18</f>
        <v>272</v>
      </c>
      <c r="E17" s="179">
        <f t="shared" si="0"/>
        <v>6</v>
      </c>
      <c r="F17" s="180"/>
      <c r="G17" s="180">
        <f t="array" ref="G17">LARGE(IF(I17=$D$2:$D$43,ROW($D$2:$D$43)-ROW($D$1),0),COUNTIF($I$2:$I$43,I17)-COUNTIF($I$1:I16,I17))</f>
        <v>9</v>
      </c>
      <c r="H17" s="180">
        <f t="shared" si="1"/>
        <v>24</v>
      </c>
      <c r="I17" s="180">
        <f t="shared" si="2"/>
        <v>254</v>
      </c>
      <c r="J17" s="180">
        <v>16</v>
      </c>
    </row>
    <row r="18" spans="1:10" ht="15.75" x14ac:dyDescent="0.25">
      <c r="A18" s="177">
        <f>Девушки!A19</f>
        <v>40</v>
      </c>
      <c r="B18" s="177"/>
      <c r="C18" s="177"/>
      <c r="D18" s="178">
        <f>Девушки!V19</f>
        <v>250</v>
      </c>
      <c r="E18" s="179">
        <f t="shared" si="0"/>
        <v>18</v>
      </c>
      <c r="F18" s="180"/>
      <c r="G18" s="180">
        <f t="array" ref="G18">LARGE(IF(I18=$D$2:$D$43,ROW($D$2:$D$43)-ROW($D$1),0),COUNTIF($I$2:$I$43,I18)-COUNTIF($I$1:I17,I18))</f>
        <v>37</v>
      </c>
      <c r="H18" s="180">
        <f t="shared" si="1"/>
        <v>92</v>
      </c>
      <c r="I18" s="180">
        <f t="shared" si="2"/>
        <v>254</v>
      </c>
      <c r="J18" s="180">
        <v>17</v>
      </c>
    </row>
    <row r="19" spans="1:10" ht="15.75" x14ac:dyDescent="0.25">
      <c r="A19" s="177">
        <f>Девушки!A20</f>
        <v>41</v>
      </c>
      <c r="B19" s="177"/>
      <c r="C19" s="177"/>
      <c r="D19" s="178">
        <f>Девушки!V20</f>
        <v>299</v>
      </c>
      <c r="E19" s="179">
        <f t="shared" si="0"/>
        <v>2</v>
      </c>
      <c r="F19" s="180"/>
      <c r="G19" s="180">
        <f t="array" ref="G19">LARGE(IF(I19=$D$2:$D$43,ROW($D$2:$D$43)-ROW($D$1),0),COUNTIF($I$2:$I$43,I19)-COUNTIF($I$1:I18,I19))</f>
        <v>17</v>
      </c>
      <c r="H19" s="180">
        <f t="shared" si="1"/>
        <v>40</v>
      </c>
      <c r="I19" s="180">
        <f t="shared" si="2"/>
        <v>250</v>
      </c>
      <c r="J19" s="180">
        <v>18</v>
      </c>
    </row>
    <row r="20" spans="1:10" ht="15.75" x14ac:dyDescent="0.25">
      <c r="A20" s="177">
        <f>Девушки!A21</f>
        <v>50</v>
      </c>
      <c r="B20" s="177"/>
      <c r="C20" s="177"/>
      <c r="D20" s="178">
        <f>Девушки!V21</f>
        <v>306</v>
      </c>
      <c r="E20" s="179">
        <f t="shared" si="0"/>
        <v>1</v>
      </c>
      <c r="F20" s="180"/>
      <c r="G20" s="180">
        <f t="array" ref="G20">LARGE(IF(I20=$D$2:$D$43,ROW($D$2:$D$43)-ROW($D$1),0),COUNTIF($I$2:$I$43,I20)-COUNTIF($I$1:I19,I20))</f>
        <v>11</v>
      </c>
      <c r="H20" s="180">
        <f t="shared" si="1"/>
        <v>26</v>
      </c>
      <c r="I20" s="180">
        <f t="shared" si="2"/>
        <v>243</v>
      </c>
      <c r="J20" s="180">
        <v>19</v>
      </c>
    </row>
    <row r="21" spans="1:10" ht="15.75" x14ac:dyDescent="0.25">
      <c r="A21" s="177">
        <f>Девушки!A22</f>
        <v>51</v>
      </c>
      <c r="B21" s="177"/>
      <c r="C21" s="177"/>
      <c r="D21" s="178">
        <f>Девушки!V22</f>
        <v>190</v>
      </c>
      <c r="E21" s="179">
        <f t="shared" si="0"/>
        <v>36</v>
      </c>
      <c r="F21" s="180"/>
      <c r="G21" s="180">
        <f t="array" ref="G21">LARGE(IF(I21=$D$2:$D$43,ROW($D$2:$D$43)-ROW($D$1),0),COUNTIF($I$2:$I$43,I21)-COUNTIF($I$1:I20,I21))</f>
        <v>8</v>
      </c>
      <c r="H21" s="180">
        <f t="shared" si="1"/>
        <v>23</v>
      </c>
      <c r="I21" s="180">
        <f t="shared" si="2"/>
        <v>241</v>
      </c>
      <c r="J21" s="180">
        <v>20</v>
      </c>
    </row>
    <row r="22" spans="1:10" ht="15.75" x14ac:dyDescent="0.25">
      <c r="A22" s="177">
        <f>Девушки!A23</f>
        <v>53</v>
      </c>
      <c r="B22" s="177"/>
      <c r="C22" s="177"/>
      <c r="D22" s="178">
        <f>Девушки!V23</f>
        <v>232</v>
      </c>
      <c r="E22" s="179">
        <f t="shared" si="0"/>
        <v>22</v>
      </c>
      <c r="F22" s="180"/>
      <c r="G22" s="180">
        <f t="array" ref="G22">LARGE(IF(I22=$D$2:$D$43,ROW($D$2:$D$43)-ROW($D$1),0),COUNTIF($I$2:$I$43,I22)-COUNTIF($I$1:I21,I22))</f>
        <v>31</v>
      </c>
      <c r="H22" s="180">
        <f t="shared" si="1"/>
        <v>78</v>
      </c>
      <c r="I22" s="180">
        <f t="shared" si="2"/>
        <v>240</v>
      </c>
      <c r="J22" s="180">
        <v>21</v>
      </c>
    </row>
    <row r="23" spans="1:10" ht="15.75" x14ac:dyDescent="0.25">
      <c r="A23" s="177">
        <f>Девушки!A24</f>
        <v>54</v>
      </c>
      <c r="B23" s="177"/>
      <c r="C23" s="177"/>
      <c r="D23" s="178">
        <f>Девушки!V24</f>
        <v>202</v>
      </c>
      <c r="E23" s="179">
        <f t="shared" si="0"/>
        <v>32</v>
      </c>
      <c r="F23" s="180"/>
      <c r="G23" s="180">
        <f t="array" ref="G23">LARGE(IF(I23=$D$2:$D$43,ROW($D$2:$D$43)-ROW($D$1),0),COUNTIF($I$2:$I$43,I23)-COUNTIF($I$1:I22,I23))</f>
        <v>21</v>
      </c>
      <c r="H23" s="180">
        <f t="shared" si="1"/>
        <v>53</v>
      </c>
      <c r="I23" s="180">
        <f t="shared" si="2"/>
        <v>232</v>
      </c>
      <c r="J23" s="180">
        <v>22</v>
      </c>
    </row>
    <row r="24" spans="1:10" ht="15.75" x14ac:dyDescent="0.25">
      <c r="A24" s="177">
        <f>Девушки!A25</f>
        <v>55</v>
      </c>
      <c r="B24" s="177"/>
      <c r="C24" s="177"/>
      <c r="D24" s="178">
        <f>Девушки!V25</f>
        <v>231</v>
      </c>
      <c r="E24" s="179">
        <f t="shared" si="0"/>
        <v>23</v>
      </c>
      <c r="F24" s="177"/>
      <c r="G24" s="180">
        <f t="array" ref="G24">LARGE(IF(I24=$D$2:$D$43,ROW($D$2:$D$43)-ROW($D$1),0),COUNTIF($I$2:$I$43,I24)-COUNTIF($I$1:I23,I24))</f>
        <v>23</v>
      </c>
      <c r="H24" s="180">
        <f t="shared" si="1"/>
        <v>55</v>
      </c>
      <c r="I24" s="180">
        <f t="shared" si="2"/>
        <v>231</v>
      </c>
      <c r="J24" s="180">
        <v>23</v>
      </c>
    </row>
    <row r="25" spans="1:10" ht="15.75" x14ac:dyDescent="0.25">
      <c r="A25" s="177">
        <f>Девушки!A26</f>
        <v>56</v>
      </c>
      <c r="B25" s="177"/>
      <c r="C25" s="177"/>
      <c r="D25" s="178">
        <f>Девушки!V26</f>
        <v>0</v>
      </c>
      <c r="E25" s="179" t="str">
        <f t="shared" si="0"/>
        <v/>
      </c>
      <c r="F25" s="177"/>
      <c r="G25" s="180">
        <f t="array" ref="G25">LARGE(IF(I25=$D$2:$D$43,ROW($D$2:$D$43)-ROW($D$1),0),COUNTIF($I$2:$I$43,I25)-COUNTIF($I$1:I24,I25))</f>
        <v>29</v>
      </c>
      <c r="H25" s="180">
        <f t="shared" si="1"/>
        <v>69</v>
      </c>
      <c r="I25" s="180">
        <f t="shared" si="2"/>
        <v>231</v>
      </c>
      <c r="J25" s="180">
        <v>24</v>
      </c>
    </row>
    <row r="26" spans="1:10" ht="15.75" x14ac:dyDescent="0.25">
      <c r="A26" s="177">
        <f>Девушки!A27</f>
        <v>64</v>
      </c>
      <c r="B26" s="177"/>
      <c r="C26" s="177"/>
      <c r="D26" s="178">
        <f>Девушки!V27</f>
        <v>149</v>
      </c>
      <c r="E26" s="179">
        <f t="shared" si="0"/>
        <v>38</v>
      </c>
      <c r="F26" s="177"/>
      <c r="G26" s="180">
        <f t="array" ref="G26">LARGE(IF(I26=$D$2:$D$43,ROW($D$2:$D$43)-ROW($D$1),0),COUNTIF($I$2:$I$43,I26)-COUNTIF($I$1:I25,I26))</f>
        <v>39</v>
      </c>
      <c r="H26" s="180">
        <f t="shared" si="1"/>
        <v>95</v>
      </c>
      <c r="I26" s="180">
        <f t="shared" si="2"/>
        <v>226</v>
      </c>
      <c r="J26" s="180">
        <v>25</v>
      </c>
    </row>
    <row r="27" spans="1:10" ht="15.75" x14ac:dyDescent="0.25">
      <c r="A27" s="177">
        <f>Девушки!A28</f>
        <v>65</v>
      </c>
      <c r="B27" s="177"/>
      <c r="C27" s="177"/>
      <c r="D27" s="178">
        <f>Девушки!V28</f>
        <v>207</v>
      </c>
      <c r="E27" s="179">
        <f t="shared" si="0"/>
        <v>30</v>
      </c>
      <c r="F27" s="177"/>
      <c r="G27" s="180">
        <f t="array" ref="G27">LARGE(IF(I27=$D$2:$D$43,ROW($D$2:$D$43)-ROW($D$1),0),COUNTIF($I$2:$I$43,I27)-COUNTIF($I$1:I26,I27))</f>
        <v>34</v>
      </c>
      <c r="H27" s="180">
        <f t="shared" si="1"/>
        <v>82</v>
      </c>
      <c r="I27" s="180">
        <f t="shared" si="2"/>
        <v>218</v>
      </c>
      <c r="J27" s="180">
        <v>26</v>
      </c>
    </row>
    <row r="28" spans="1:10" ht="15.75" x14ac:dyDescent="0.25">
      <c r="A28" s="177">
        <f>Девушки!A29</f>
        <v>67</v>
      </c>
      <c r="B28" s="177"/>
      <c r="C28" s="177"/>
      <c r="D28" s="178">
        <f>Девушки!V29</f>
        <v>197</v>
      </c>
      <c r="E28" s="179">
        <f t="shared" si="0"/>
        <v>35</v>
      </c>
      <c r="F28" s="177"/>
      <c r="G28" s="180">
        <f t="array" ref="G28">LARGE(IF(I28=$D$2:$D$43,ROW($D$2:$D$43)-ROW($D$1),0),COUNTIF($I$2:$I$43,I28)-COUNTIF($I$1:I27,I28))</f>
        <v>2</v>
      </c>
      <c r="H28" s="180">
        <f t="shared" si="1"/>
        <v>9</v>
      </c>
      <c r="I28" s="180">
        <f t="shared" si="2"/>
        <v>217</v>
      </c>
      <c r="J28" s="180">
        <v>27</v>
      </c>
    </row>
    <row r="29" spans="1:10" ht="15.75" x14ac:dyDescent="0.25">
      <c r="A29" s="177">
        <f>Девушки!A30</f>
        <v>68</v>
      </c>
      <c r="B29" s="177"/>
      <c r="C29" s="177"/>
      <c r="D29" s="178">
        <f>Девушки!V30</f>
        <v>212</v>
      </c>
      <c r="E29" s="179">
        <f t="shared" si="0"/>
        <v>28</v>
      </c>
      <c r="F29" s="177"/>
      <c r="G29" s="180">
        <f t="array" ref="G29">LARGE(IF(I29=$D$2:$D$43,ROW($D$2:$D$43)-ROW($D$1),0),COUNTIF($I$2:$I$43,I29)-COUNTIF($I$1:I28,I29))</f>
        <v>28</v>
      </c>
      <c r="H29" s="180">
        <f t="shared" si="1"/>
        <v>68</v>
      </c>
      <c r="I29" s="180">
        <f t="shared" si="2"/>
        <v>212</v>
      </c>
      <c r="J29" s="180">
        <v>28</v>
      </c>
    </row>
    <row r="30" spans="1:10" ht="15.75" x14ac:dyDescent="0.25">
      <c r="A30" s="177">
        <f>Девушки!A31</f>
        <v>69</v>
      </c>
      <c r="B30" s="177"/>
      <c r="C30" s="177"/>
      <c r="D30" s="178">
        <f>Девушки!V31</f>
        <v>231</v>
      </c>
      <c r="E30" s="179">
        <f t="shared" si="0"/>
        <v>24</v>
      </c>
      <c r="F30" s="177"/>
      <c r="G30" s="180">
        <f t="array" ref="G30">LARGE(IF(I30=$D$2:$D$43,ROW($D$2:$D$43)-ROW($D$1),0),COUNTIF($I$2:$I$43,I30)-COUNTIF($I$1:I29,I30))</f>
        <v>35</v>
      </c>
      <c r="H30" s="180">
        <f t="shared" si="1"/>
        <v>83</v>
      </c>
      <c r="I30" s="180">
        <f t="shared" si="2"/>
        <v>208</v>
      </c>
      <c r="J30" s="180">
        <v>29</v>
      </c>
    </row>
    <row r="31" spans="1:10" ht="15.75" x14ac:dyDescent="0.25">
      <c r="A31" s="177">
        <f>Девушки!A32</f>
        <v>70</v>
      </c>
      <c r="B31" s="177"/>
      <c r="C31" s="177"/>
      <c r="D31" s="178">
        <f>Девушки!V32</f>
        <v>0</v>
      </c>
      <c r="E31" s="179" t="str">
        <f t="shared" si="0"/>
        <v/>
      </c>
      <c r="F31" s="177"/>
      <c r="G31" s="180">
        <f t="array" ref="G31">LARGE(IF(I31=$D$2:$D$43,ROW($D$2:$D$43)-ROW($D$1),0),COUNTIF($I$2:$I$43,I31)-COUNTIF($I$1:I30,I31))</f>
        <v>26</v>
      </c>
      <c r="H31" s="180">
        <f t="shared" si="1"/>
        <v>65</v>
      </c>
      <c r="I31" s="180">
        <f t="shared" si="2"/>
        <v>207</v>
      </c>
      <c r="J31" s="180">
        <v>30</v>
      </c>
    </row>
    <row r="32" spans="1:10" ht="15.75" x14ac:dyDescent="0.25">
      <c r="A32" s="177">
        <f>Девушки!A33</f>
        <v>78</v>
      </c>
      <c r="B32" s="177"/>
      <c r="C32" s="177"/>
      <c r="D32" s="178">
        <f>Девушки!V33</f>
        <v>240</v>
      </c>
      <c r="E32" s="179">
        <f t="shared" si="0"/>
        <v>21</v>
      </c>
      <c r="F32" s="177"/>
      <c r="G32" s="180">
        <f t="array" ref="G32">LARGE(IF(I32=$D$2:$D$43,ROW($D$2:$D$43)-ROW($D$1),0),COUNTIF($I$2:$I$43,I32)-COUNTIF($I$1:I31,I32))</f>
        <v>33</v>
      </c>
      <c r="H32" s="180">
        <f t="shared" si="1"/>
        <v>81</v>
      </c>
      <c r="I32" s="180">
        <f t="shared" si="2"/>
        <v>207</v>
      </c>
      <c r="J32" s="180">
        <v>31</v>
      </c>
    </row>
    <row r="33" spans="1:10" ht="15.75" x14ac:dyDescent="0.25">
      <c r="A33" s="177">
        <f>Девушки!A34</f>
        <v>79</v>
      </c>
      <c r="B33" s="177"/>
      <c r="C33" s="177"/>
      <c r="D33" s="178">
        <f>Девушки!V34</f>
        <v>257</v>
      </c>
      <c r="E33" s="179">
        <f t="shared" si="0"/>
        <v>14</v>
      </c>
      <c r="F33" s="177"/>
      <c r="G33" s="180">
        <f t="array" ref="G33">LARGE(IF(I33=$D$2:$D$43,ROW($D$2:$D$43)-ROW($D$1),0),COUNTIF($I$2:$I$43,I33)-COUNTIF($I$1:I32,I33))</f>
        <v>22</v>
      </c>
      <c r="H33" s="180">
        <f t="shared" si="1"/>
        <v>54</v>
      </c>
      <c r="I33" s="180">
        <f t="shared" si="2"/>
        <v>202</v>
      </c>
      <c r="J33" s="180">
        <v>32</v>
      </c>
    </row>
    <row r="34" spans="1:10" ht="15.75" x14ac:dyDescent="0.25">
      <c r="A34" s="177">
        <f>Девушки!A35</f>
        <v>81</v>
      </c>
      <c r="B34" s="177"/>
      <c r="C34" s="177"/>
      <c r="D34" s="178">
        <f>Девушки!V35</f>
        <v>207</v>
      </c>
      <c r="E34" s="179">
        <f t="shared" si="0"/>
        <v>31</v>
      </c>
      <c r="F34" s="177"/>
      <c r="G34" s="180">
        <f t="array" ref="G34">LARGE(IF(I34=$D$2:$D$43,ROW($D$2:$D$43)-ROW($D$1),0),COUNTIF($I$2:$I$43,I34)-COUNTIF($I$1:I33,I34))</f>
        <v>38</v>
      </c>
      <c r="H34" s="180">
        <f t="shared" si="1"/>
        <v>93</v>
      </c>
      <c r="I34" s="180">
        <f t="shared" si="2"/>
        <v>201</v>
      </c>
      <c r="J34" s="180">
        <v>33</v>
      </c>
    </row>
    <row r="35" spans="1:10" ht="15.75" x14ac:dyDescent="0.25">
      <c r="A35" s="177">
        <f>Девушки!A36</f>
        <v>82</v>
      </c>
      <c r="B35" s="177"/>
      <c r="C35" s="177"/>
      <c r="D35" s="178">
        <f>Девушки!V36</f>
        <v>218</v>
      </c>
      <c r="E35" s="179">
        <f t="shared" si="0"/>
        <v>26</v>
      </c>
      <c r="F35" s="177"/>
      <c r="G35" s="180">
        <f t="array" ref="G35">LARGE(IF(I35=$D$2:$D$43,ROW($D$2:$D$43)-ROW($D$1),0),COUNTIF($I$2:$I$43,I35)-COUNTIF($I$1:I34,I35))</f>
        <v>40</v>
      </c>
      <c r="H35" s="180">
        <f t="shared" si="1"/>
        <v>96</v>
      </c>
      <c r="I35" s="180">
        <f t="shared" si="2"/>
        <v>198</v>
      </c>
      <c r="J35" s="180">
        <v>34</v>
      </c>
    </row>
    <row r="36" spans="1:10" ht="15.75" x14ac:dyDescent="0.25">
      <c r="A36" s="177">
        <f>Девушки!A37</f>
        <v>83</v>
      </c>
      <c r="B36" s="177"/>
      <c r="C36" s="177"/>
      <c r="D36" s="178">
        <f>Девушки!V37</f>
        <v>208</v>
      </c>
      <c r="E36" s="179">
        <f t="shared" si="0"/>
        <v>29</v>
      </c>
      <c r="F36" s="177"/>
      <c r="G36" s="180">
        <f t="array" ref="G36">LARGE(IF(I36=$D$2:$D$43,ROW($D$2:$D$43)-ROW($D$1),0),COUNTIF($I$2:$I$43,I36)-COUNTIF($I$1:I35,I36))</f>
        <v>27</v>
      </c>
      <c r="H36" s="180">
        <f t="shared" si="1"/>
        <v>67</v>
      </c>
      <c r="I36" s="180">
        <f t="shared" si="2"/>
        <v>197</v>
      </c>
      <c r="J36" s="180">
        <v>35</v>
      </c>
    </row>
    <row r="37" spans="1:10" ht="15.75" x14ac:dyDescent="0.25">
      <c r="A37" s="177">
        <f>Девушки!A38</f>
        <v>84</v>
      </c>
      <c r="B37" s="177"/>
      <c r="C37" s="177"/>
      <c r="D37" s="178">
        <f>Девушки!V38</f>
        <v>0</v>
      </c>
      <c r="E37" s="179" t="str">
        <f t="shared" si="0"/>
        <v/>
      </c>
      <c r="F37" s="177"/>
      <c r="G37" s="180">
        <f t="array" ref="G37">LARGE(IF(I37=$D$2:$D$43,ROW($D$2:$D$43)-ROW($D$1),0),COUNTIF($I$2:$I$43,I37)-COUNTIF($I$1:I36,I37))</f>
        <v>20</v>
      </c>
      <c r="H37" s="180">
        <f t="shared" si="1"/>
        <v>51</v>
      </c>
      <c r="I37" s="180">
        <f t="shared" si="2"/>
        <v>190</v>
      </c>
      <c r="J37" s="180">
        <v>36</v>
      </c>
    </row>
    <row r="38" spans="1:10" ht="15.75" x14ac:dyDescent="0.25">
      <c r="A38" s="177">
        <f>Девушки!A39</f>
        <v>92</v>
      </c>
      <c r="B38" s="177"/>
      <c r="C38" s="177"/>
      <c r="D38" s="178">
        <f>Девушки!V39</f>
        <v>254</v>
      </c>
      <c r="E38" s="179">
        <f t="shared" si="0"/>
        <v>17</v>
      </c>
      <c r="F38" s="177"/>
      <c r="G38" s="180">
        <f t="array" ref="G38">LARGE(IF(I38=$D$2:$D$43,ROW($D$2:$D$43)-ROW($D$1),0),COUNTIF($I$2:$I$43,I38)-COUNTIF($I$1:I37,I38))</f>
        <v>41</v>
      </c>
      <c r="H38" s="180">
        <f t="shared" si="1"/>
        <v>97</v>
      </c>
      <c r="I38" s="180">
        <f t="shared" si="2"/>
        <v>164</v>
      </c>
      <c r="J38" s="180">
        <v>37</v>
      </c>
    </row>
    <row r="39" spans="1:10" ht="15.75" x14ac:dyDescent="0.25">
      <c r="A39" s="177">
        <f>Девушки!A40</f>
        <v>93</v>
      </c>
      <c r="B39" s="177"/>
      <c r="C39" s="177"/>
      <c r="D39" s="178">
        <f>Девушки!V40</f>
        <v>201</v>
      </c>
      <c r="E39" s="179">
        <f t="shared" si="0"/>
        <v>33</v>
      </c>
      <c r="F39" s="177"/>
      <c r="G39" s="180">
        <f t="array" ref="G39">LARGE(IF(I39=$D$2:$D$43,ROW($D$2:$D$43)-ROW($D$1),0),COUNTIF($I$2:$I$43,I39)-COUNTIF($I$1:I38,I39))</f>
        <v>25</v>
      </c>
      <c r="H39" s="180">
        <f t="shared" si="1"/>
        <v>64</v>
      </c>
      <c r="I39" s="180">
        <f t="shared" si="2"/>
        <v>149</v>
      </c>
      <c r="J39" s="180">
        <v>38</v>
      </c>
    </row>
    <row r="40" spans="1:10" ht="15.75" x14ac:dyDescent="0.25">
      <c r="A40" s="177">
        <f>Девушки!A41</f>
        <v>95</v>
      </c>
      <c r="B40" s="177"/>
      <c r="C40" s="177"/>
      <c r="D40" s="178">
        <f>Девушки!V41</f>
        <v>226</v>
      </c>
      <c r="E40" s="179">
        <f t="shared" si="0"/>
        <v>25</v>
      </c>
      <c r="F40" s="177"/>
      <c r="G40" s="180">
        <f t="array" ref="G40">LARGE(IF(I40=$D$2:$D$43,ROW($D$2:$D$43)-ROW($D$1),0),COUNTIF($I$2:$I$43,I40)-COUNTIF($I$1:I39,I40))</f>
        <v>24</v>
      </c>
      <c r="H40" s="180">
        <f t="shared" si="1"/>
        <v>56</v>
      </c>
      <c r="I40" s="180">
        <f t="shared" si="2"/>
        <v>0</v>
      </c>
      <c r="J40" s="180">
        <v>39</v>
      </c>
    </row>
    <row r="41" spans="1:10" ht="15.75" x14ac:dyDescent="0.25">
      <c r="A41" s="177">
        <f>Девушки!A42</f>
        <v>96</v>
      </c>
      <c r="B41" s="177"/>
      <c r="C41" s="177"/>
      <c r="D41" s="178">
        <f>Девушки!V42</f>
        <v>198</v>
      </c>
      <c r="E41" s="179">
        <f t="shared" si="0"/>
        <v>34</v>
      </c>
      <c r="F41" s="177"/>
      <c r="G41" s="180">
        <f t="array" ref="G41">LARGE(IF(I41=$D$2:$D$43,ROW($D$2:$D$43)-ROW($D$1),0),COUNTIF($I$2:$I$43,I41)-COUNTIF($I$1:I40,I41))</f>
        <v>30</v>
      </c>
      <c r="H41" s="180">
        <f t="shared" si="1"/>
        <v>70</v>
      </c>
      <c r="I41" s="180">
        <f t="shared" si="2"/>
        <v>0</v>
      </c>
      <c r="J41" s="180">
        <v>40</v>
      </c>
    </row>
    <row r="42" spans="1:10" ht="15.75" x14ac:dyDescent="0.25">
      <c r="A42" s="177">
        <f>Девушки!A43</f>
        <v>97</v>
      </c>
      <c r="B42" s="177"/>
      <c r="C42" s="177"/>
      <c r="D42" s="178">
        <f>Девушки!V43</f>
        <v>164</v>
      </c>
      <c r="E42" s="179">
        <f t="shared" si="0"/>
        <v>37</v>
      </c>
      <c r="F42" s="177"/>
      <c r="G42" s="180">
        <f t="array" ref="G42">LARGE(IF(I42=$D$2:$D$43,ROW($D$2:$D$43)-ROW($D$1),0),COUNTIF($I$2:$I$43,I42)-COUNTIF($I$1:I41,I42))</f>
        <v>36</v>
      </c>
      <c r="H42" s="180">
        <f t="shared" si="1"/>
        <v>84</v>
      </c>
      <c r="I42" s="180">
        <f t="shared" si="2"/>
        <v>0</v>
      </c>
      <c r="J42" s="180">
        <v>41</v>
      </c>
    </row>
    <row r="43" spans="1:10" ht="15.75" x14ac:dyDescent="0.25">
      <c r="A43" s="177">
        <f>Девушки!A44</f>
        <v>98</v>
      </c>
      <c r="B43" s="177"/>
      <c r="C43" s="177"/>
      <c r="D43" s="178">
        <f>Девушки!V44</f>
        <v>0</v>
      </c>
      <c r="E43" s="179" t="str">
        <f t="shared" si="0"/>
        <v/>
      </c>
      <c r="F43" s="177"/>
      <c r="G43" s="180">
        <f t="array" ref="G43">LARGE(IF(I43=$D$2:$D$43,ROW($D$2:$D$43)-ROW($D$1),0),COUNTIF($I$2:$I$43,I43)-COUNTIF($I$1:I42,I43))</f>
        <v>42</v>
      </c>
      <c r="H43" s="180">
        <f t="shared" si="1"/>
        <v>98</v>
      </c>
      <c r="I43" s="180">
        <f t="shared" si="2"/>
        <v>0</v>
      </c>
      <c r="J43" s="180">
        <v>42</v>
      </c>
    </row>
  </sheetData>
  <sheetProtection sheet="1" objects="1" scenarios="1"/>
  <mergeCells count="2">
    <mergeCell ref="O1:R1"/>
    <mergeCell ref="O2:R2"/>
  </mergeCells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view="pageBreakPreview" zoomScale="60" zoomScaleNormal="55" workbookViewId="0">
      <pane ySplit="3" topLeftCell="A4" activePane="bottomLeft" state="frozen"/>
      <selection pane="bottomLeft" activeCell="R12" sqref="R12"/>
    </sheetView>
  </sheetViews>
  <sheetFormatPr defaultRowHeight="20.25" x14ac:dyDescent="0.3"/>
  <cols>
    <col min="1" max="1" width="28.28515625" customWidth="1"/>
    <col min="2" max="2" width="37.5703125" bestFit="1" customWidth="1"/>
    <col min="3" max="3" width="13" hidden="1" customWidth="1"/>
    <col min="4" max="4" width="15" style="221" customWidth="1"/>
    <col min="6" max="6" width="15.140625" customWidth="1"/>
    <col min="8" max="8" width="15.42578125" hidden="1" customWidth="1"/>
    <col min="9" max="9" width="0" hidden="1" customWidth="1"/>
    <col min="10" max="10" width="14.28515625" customWidth="1"/>
    <col min="12" max="12" width="14" customWidth="1"/>
    <col min="14" max="14" width="13" customWidth="1"/>
    <col min="16" max="16" width="13.85546875" customWidth="1"/>
    <col min="18" max="18" width="12.28515625" customWidth="1"/>
    <col min="19" max="19" width="9.140625" style="254" customWidth="1"/>
    <col min="20" max="20" width="9.140625" style="254"/>
  </cols>
  <sheetData>
    <row r="1" spans="1:20" ht="47.25" customHeight="1" thickBot="1" x14ac:dyDescent="0.45">
      <c r="A1" s="822" t="s">
        <v>450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  <c r="Q1" s="822"/>
      <c r="R1" s="822"/>
      <c r="S1" s="822"/>
      <c r="T1" s="822"/>
    </row>
    <row r="2" spans="1:20" ht="20.25" customHeight="1" x14ac:dyDescent="0.25">
      <c r="A2" s="726" t="s">
        <v>4</v>
      </c>
      <c r="B2" s="728" t="s">
        <v>17</v>
      </c>
      <c r="C2" s="730" t="s">
        <v>23</v>
      </c>
      <c r="D2" s="718" t="s">
        <v>5</v>
      </c>
      <c r="E2" s="719"/>
      <c r="F2" s="712" t="s">
        <v>88</v>
      </c>
      <c r="G2" s="713"/>
      <c r="H2" s="714" t="s">
        <v>27</v>
      </c>
      <c r="I2" s="715"/>
      <c r="J2" s="712" t="s">
        <v>181</v>
      </c>
      <c r="K2" s="713"/>
      <c r="L2" s="714" t="s">
        <v>9</v>
      </c>
      <c r="M2" s="715"/>
      <c r="N2" s="712" t="s">
        <v>10</v>
      </c>
      <c r="O2" s="713"/>
      <c r="P2" s="712" t="s">
        <v>11</v>
      </c>
      <c r="Q2" s="713"/>
      <c r="R2" s="565" t="s">
        <v>12</v>
      </c>
      <c r="S2" s="829" t="s">
        <v>193</v>
      </c>
      <c r="T2" s="830"/>
    </row>
    <row r="3" spans="1:20" ht="41.25" thickBot="1" x14ac:dyDescent="0.3">
      <c r="A3" s="727"/>
      <c r="B3" s="729"/>
      <c r="C3" s="731"/>
      <c r="D3" s="222" t="s">
        <v>25</v>
      </c>
      <c r="E3" s="223" t="s">
        <v>26</v>
      </c>
      <c r="F3" s="224" t="s">
        <v>25</v>
      </c>
      <c r="G3" s="225" t="s">
        <v>26</v>
      </c>
      <c r="H3" s="226" t="s">
        <v>25</v>
      </c>
      <c r="I3" s="223" t="s">
        <v>26</v>
      </c>
      <c r="J3" s="224" t="s">
        <v>25</v>
      </c>
      <c r="K3" s="225" t="s">
        <v>26</v>
      </c>
      <c r="L3" s="226" t="s">
        <v>25</v>
      </c>
      <c r="M3" s="223" t="s">
        <v>26</v>
      </c>
      <c r="N3" s="224" t="s">
        <v>25</v>
      </c>
      <c r="O3" s="225" t="s">
        <v>26</v>
      </c>
      <c r="P3" s="224" t="s">
        <v>25</v>
      </c>
      <c r="Q3" s="225" t="s">
        <v>26</v>
      </c>
      <c r="R3" s="224" t="s">
        <v>19</v>
      </c>
      <c r="S3" s="831"/>
      <c r="T3" s="832"/>
    </row>
    <row r="4" spans="1:20" x14ac:dyDescent="0.3">
      <c r="A4" s="228" t="str">
        <f>'Сводный отчет'!B4</f>
        <v>Брестская область</v>
      </c>
      <c r="B4" s="229" t="str">
        <f>'Сводный отчет'!C4</f>
        <v>Повзун Александр</v>
      </c>
      <c r="C4" s="229">
        <f>'Сводный отчет'!D4</f>
        <v>38106</v>
      </c>
      <c r="D4" s="229">
        <f>'Сводный отчет'!G4</f>
        <v>4.3</v>
      </c>
      <c r="E4" s="229">
        <f>'Сводный отчет'!H4</f>
        <v>49</v>
      </c>
      <c r="F4" s="860">
        <f>'Сводный отчет'!I4</f>
        <v>13.31</v>
      </c>
      <c r="G4" s="860">
        <f>'Сводный отчет'!J4</f>
        <v>20</v>
      </c>
      <c r="H4" s="229">
        <f>'Сводный отчет'!K4</f>
        <v>0</v>
      </c>
      <c r="I4" s="229" t="str">
        <f>'Сводный отчет'!L4</f>
        <v/>
      </c>
      <c r="J4" s="229" t="str">
        <f>'Сводный отчет'!M4</f>
        <v>0,34,9</v>
      </c>
      <c r="K4" s="229">
        <f>'Сводный отчет'!N4</f>
        <v>42</v>
      </c>
      <c r="L4" s="229">
        <f>'Сводный отчет'!O4</f>
        <v>31</v>
      </c>
      <c r="M4" s="229">
        <f>'Сводный отчет'!P4</f>
        <v>31</v>
      </c>
      <c r="N4" s="229">
        <f>'Сводный отчет'!Q4</f>
        <v>262</v>
      </c>
      <c r="O4" s="229">
        <f>'Сводный отчет'!R4</f>
        <v>42</v>
      </c>
      <c r="P4" s="229">
        <f>'Сводный отчет'!S4</f>
        <v>28</v>
      </c>
      <c r="Q4" s="229">
        <f>'Сводный отчет'!T4</f>
        <v>45</v>
      </c>
      <c r="R4" s="229">
        <f>'Сводный отчет'!U4</f>
        <v>229</v>
      </c>
      <c r="S4" s="880">
        <v>32</v>
      </c>
      <c r="T4" s="881"/>
    </row>
    <row r="5" spans="1:20" x14ac:dyDescent="0.3">
      <c r="A5" s="233" t="str">
        <f>'Сводный отчет'!B5</f>
        <v>Брестская область</v>
      </c>
      <c r="B5" s="234" t="str">
        <f>'Сводный отчет'!C5</f>
        <v>Богатыревич Максим</v>
      </c>
      <c r="C5" s="234">
        <f>'Сводный отчет'!D5</f>
        <v>39112</v>
      </c>
      <c r="D5" s="234">
        <f>'Сводный отчет'!G5</f>
        <v>4.3</v>
      </c>
      <c r="E5" s="234">
        <f>'Сводный отчет'!H5</f>
        <v>50</v>
      </c>
      <c r="F5" s="234">
        <f>'Сводный отчет'!I5</f>
        <v>8.42</v>
      </c>
      <c r="G5" s="234">
        <f>'Сводный отчет'!J5</f>
        <v>21</v>
      </c>
      <c r="H5" s="234">
        <f>'Сводный отчет'!K5</f>
        <v>0</v>
      </c>
      <c r="I5" s="234" t="str">
        <f>'Сводный отчет'!L5</f>
        <v/>
      </c>
      <c r="J5" s="234" t="str">
        <f>'Сводный отчет'!M5</f>
        <v>0,33,8</v>
      </c>
      <c r="K5" s="234">
        <f>'Сводный отчет'!N5</f>
        <v>44</v>
      </c>
      <c r="L5" s="234">
        <f>'Сводный отчет'!O5</f>
        <v>39</v>
      </c>
      <c r="M5" s="234">
        <f>'Сводный отчет'!P5</f>
        <v>39</v>
      </c>
      <c r="N5" s="234">
        <f>'Сводный отчет'!Q5</f>
        <v>266</v>
      </c>
      <c r="O5" s="234">
        <f>'Сводный отчет'!R5</f>
        <v>48</v>
      </c>
      <c r="P5" s="234">
        <f>'Сводный отчет'!S5</f>
        <v>20</v>
      </c>
      <c r="Q5" s="234">
        <f>'Сводный отчет'!T5</f>
        <v>30</v>
      </c>
      <c r="R5" s="234">
        <f>'Сводный отчет'!U5</f>
        <v>232</v>
      </c>
      <c r="S5" s="882">
        <f t="shared" ref="S5:S45" si="0">IFERROR(_xlfn.RANK.EQ(R5,$R$4:$R$45,0),"")</f>
        <v>28</v>
      </c>
      <c r="T5" s="883"/>
    </row>
    <row r="6" spans="1:20" x14ac:dyDescent="0.3">
      <c r="A6" s="233" t="str">
        <f>'Сводный отчет'!B6</f>
        <v>Брестская область</v>
      </c>
      <c r="B6" s="234" t="str">
        <f>'Сводный отчет'!C6</f>
        <v>Снежко Андрей</v>
      </c>
      <c r="C6" s="234">
        <f>'Сводный отчет'!D6</f>
        <v>39062</v>
      </c>
      <c r="D6" s="234">
        <f>'Сводный отчет'!G6</f>
        <v>4.4000000000000004</v>
      </c>
      <c r="E6" s="234">
        <f>'Сводный отчет'!H6</f>
        <v>46</v>
      </c>
      <c r="F6" s="234">
        <f>'Сводный отчет'!I6</f>
        <v>7.46</v>
      </c>
      <c r="G6" s="234">
        <f>'Сводный отчет'!J6</f>
        <v>37</v>
      </c>
      <c r="H6" s="234">
        <f>'Сводный отчет'!K6</f>
        <v>0</v>
      </c>
      <c r="I6" s="234" t="str">
        <f>'Сводный отчет'!L6</f>
        <v/>
      </c>
      <c r="J6" s="234" t="str">
        <f>'Сводный отчет'!M6</f>
        <v>0,33,6</v>
      </c>
      <c r="K6" s="234">
        <f>'Сводный отчет'!N6</f>
        <v>45</v>
      </c>
      <c r="L6" s="234">
        <f>'Сводный отчет'!O6</f>
        <v>38</v>
      </c>
      <c r="M6" s="234">
        <f>'Сводный отчет'!P6</f>
        <v>38</v>
      </c>
      <c r="N6" s="234">
        <f>'Сводный отчет'!Q6</f>
        <v>261</v>
      </c>
      <c r="O6" s="234">
        <f>'Сводный отчет'!R6</f>
        <v>43</v>
      </c>
      <c r="P6" s="234">
        <f>'Сводный отчет'!S6</f>
        <v>21</v>
      </c>
      <c r="Q6" s="234">
        <f>'Сводный отчет'!T6</f>
        <v>32</v>
      </c>
      <c r="R6" s="234">
        <f>'Сводный отчет'!U6</f>
        <v>241</v>
      </c>
      <c r="S6" s="882">
        <f t="shared" si="0"/>
        <v>18</v>
      </c>
      <c r="T6" s="883"/>
    </row>
    <row r="7" spans="1:20" x14ac:dyDescent="0.3">
      <c r="A7" s="233" t="str">
        <f>'Сводный отчет'!B7</f>
        <v>Брестская область</v>
      </c>
      <c r="B7" s="234" t="str">
        <f>'Сводный отчет'!C7</f>
        <v>Салей Ростислав</v>
      </c>
      <c r="C7" s="234">
        <f>'Сводный отчет'!D7</f>
        <v>38968</v>
      </c>
      <c r="D7" s="234">
        <f>'Сводный отчет'!G7</f>
        <v>4.0999999999999996</v>
      </c>
      <c r="E7" s="234">
        <f>'Сводный отчет'!H7</f>
        <v>57</v>
      </c>
      <c r="F7" s="234">
        <f>'Сводный отчет'!I7</f>
        <v>8.26</v>
      </c>
      <c r="G7" s="234">
        <f>'Сводный отчет'!J7</f>
        <v>24</v>
      </c>
      <c r="H7" s="234">
        <f>'Сводный отчет'!K7</f>
        <v>0</v>
      </c>
      <c r="I7" s="234" t="str">
        <f>'Сводный отчет'!L7</f>
        <v/>
      </c>
      <c r="J7" s="234" t="str">
        <f>'Сводный отчет'!M7</f>
        <v>0,32,9</v>
      </c>
      <c r="K7" s="234">
        <f>'Сводный отчет'!N7</f>
        <v>46</v>
      </c>
      <c r="L7" s="234">
        <f>'Сводный отчет'!O7</f>
        <v>9</v>
      </c>
      <c r="M7" s="234">
        <f>'Сводный отчет'!P7</f>
        <v>9</v>
      </c>
      <c r="N7" s="234">
        <f>'Сводный отчет'!Q7</f>
        <v>261</v>
      </c>
      <c r="O7" s="234">
        <f>'Сводный отчет'!R7</f>
        <v>43</v>
      </c>
      <c r="P7" s="234">
        <f>'Сводный отчет'!S7</f>
        <v>20</v>
      </c>
      <c r="Q7" s="234">
        <f>'Сводный отчет'!T7</f>
        <v>30</v>
      </c>
      <c r="R7" s="234">
        <f>'Сводный отчет'!U7</f>
        <v>209</v>
      </c>
      <c r="S7" s="882">
        <f t="shared" si="0"/>
        <v>39</v>
      </c>
      <c r="T7" s="883"/>
    </row>
    <row r="8" spans="1:20" x14ac:dyDescent="0.3">
      <c r="A8" s="233" t="str">
        <f>'Сводный отчет'!B8</f>
        <v>Брестская область</v>
      </c>
      <c r="B8" s="234" t="str">
        <f>'Сводный отчет'!C8</f>
        <v>Максимович Роман</v>
      </c>
      <c r="C8" s="234">
        <f>'Сводный отчет'!D8</f>
        <v>38886</v>
      </c>
      <c r="D8" s="234">
        <f>'Сводный отчет'!G8</f>
        <v>4.4000000000000004</v>
      </c>
      <c r="E8" s="234">
        <f>'Сводный отчет'!H8</f>
        <v>46</v>
      </c>
      <c r="F8" s="854">
        <f>'Сводный отчет'!I8</f>
        <v>8.08</v>
      </c>
      <c r="G8" s="854">
        <f>'Сводный отчет'!J8</f>
        <v>28</v>
      </c>
      <c r="H8" s="234">
        <f>'Сводный отчет'!K8</f>
        <v>0</v>
      </c>
      <c r="I8" s="234" t="str">
        <f>'Сводный отчет'!L8</f>
        <v/>
      </c>
      <c r="J8" s="854" t="str">
        <f>'Сводный отчет'!M8</f>
        <v>0,35,5</v>
      </c>
      <c r="K8" s="854">
        <f>'Сводный отчет'!N8</f>
        <v>42</v>
      </c>
      <c r="L8" s="234">
        <f>'Сводный отчет'!O8</f>
        <v>28</v>
      </c>
      <c r="M8" s="234">
        <f>'Сводный отчет'!P8</f>
        <v>28</v>
      </c>
      <c r="N8" s="234">
        <f>'Сводный отчет'!Q8</f>
        <v>279</v>
      </c>
      <c r="O8" s="234">
        <f>'Сводный отчет'!R8</f>
        <v>60</v>
      </c>
      <c r="P8" s="234">
        <f>'Сводный отчет'!S8</f>
        <v>20</v>
      </c>
      <c r="Q8" s="234">
        <f>'Сводный отчет'!T8</f>
        <v>30</v>
      </c>
      <c r="R8" s="234">
        <f>'Сводный отчет'!U8</f>
        <v>234</v>
      </c>
      <c r="S8" s="882">
        <v>25</v>
      </c>
      <c r="T8" s="883"/>
    </row>
    <row r="9" spans="1:20" ht="21" thickBot="1" x14ac:dyDescent="0.35">
      <c r="A9" s="239" t="str">
        <f>'Сводный отчет'!B9</f>
        <v>Брестская область</v>
      </c>
      <c r="B9" s="571" t="str">
        <f>'Сводный отчет'!C9</f>
        <v>Романюк Евгений</v>
      </c>
      <c r="C9" s="571">
        <f>'Сводный отчет'!D9</f>
        <v>38875</v>
      </c>
      <c r="D9" s="571">
        <f>'Сводный отчет'!G9</f>
        <v>4.5</v>
      </c>
      <c r="E9" s="571">
        <f>'Сводный отчет'!H9</f>
        <v>42</v>
      </c>
      <c r="F9" s="571">
        <f>'Сводный отчет'!I9</f>
        <v>8.57</v>
      </c>
      <c r="G9" s="571">
        <f>'Сводный отчет'!J9</f>
        <v>18</v>
      </c>
      <c r="H9" s="571">
        <f>'Сводный отчет'!K9</f>
        <v>0</v>
      </c>
      <c r="I9" s="571" t="str">
        <f>'Сводный отчет'!L9</f>
        <v/>
      </c>
      <c r="J9" s="571" t="str">
        <f>'Сводный отчет'!M9</f>
        <v>0,35,3</v>
      </c>
      <c r="K9" s="571">
        <f>'Сводный отчет'!N9</f>
        <v>42</v>
      </c>
      <c r="L9" s="571">
        <f>'Сводный отчет'!O9</f>
        <v>22</v>
      </c>
      <c r="M9" s="571">
        <f>'Сводный отчет'!P9</f>
        <v>22</v>
      </c>
      <c r="N9" s="571">
        <f>'Сводный отчет'!Q9</f>
        <v>265</v>
      </c>
      <c r="O9" s="571">
        <f>'Сводный отчет'!R9</f>
        <v>47</v>
      </c>
      <c r="P9" s="571">
        <f>'Сводный отчет'!S9</f>
        <v>17</v>
      </c>
      <c r="Q9" s="571">
        <f>'Сводный отчет'!T9</f>
        <v>24</v>
      </c>
      <c r="R9" s="571">
        <f>'Сводный отчет'!U9</f>
        <v>195</v>
      </c>
      <c r="S9" s="884">
        <f t="shared" si="0"/>
        <v>41</v>
      </c>
      <c r="T9" s="885"/>
    </row>
    <row r="10" spans="1:20" x14ac:dyDescent="0.3">
      <c r="A10" s="577" t="str">
        <f>'Сводный отчет'!B18</f>
        <v>Витебская область</v>
      </c>
      <c r="B10" s="578" t="str">
        <f>'Сводный отчет'!C18</f>
        <v>Тырсов Артур</v>
      </c>
      <c r="C10" s="578">
        <f>'Сводный отчет'!D18</f>
        <v>38752</v>
      </c>
      <c r="D10" s="578">
        <f>'Сводный отчет'!G18</f>
        <v>4.5</v>
      </c>
      <c r="E10" s="578">
        <f>'Сводный отчет'!H18</f>
        <v>42</v>
      </c>
      <c r="F10" s="578">
        <f>'Сводный отчет'!I18</f>
        <v>11.29</v>
      </c>
      <c r="G10" s="578">
        <f>'Сводный отчет'!J18</f>
        <v>36</v>
      </c>
      <c r="H10" s="578">
        <f>'Сводный отчет'!K18</f>
        <v>0</v>
      </c>
      <c r="I10" s="578" t="str">
        <f>'Сводный отчет'!L18</f>
        <v/>
      </c>
      <c r="J10" s="578" t="str">
        <f>'Сводный отчет'!M18</f>
        <v>0,38,9</v>
      </c>
      <c r="K10" s="578">
        <f>'Сводный отчет'!N18</f>
        <v>37</v>
      </c>
      <c r="L10" s="578">
        <f>'Сводный отчет'!O18</f>
        <v>22</v>
      </c>
      <c r="M10" s="578">
        <f>'Сводный отчет'!P18</f>
        <v>22</v>
      </c>
      <c r="N10" s="578">
        <f>'Сводный отчет'!Q18</f>
        <v>272</v>
      </c>
      <c r="O10" s="578">
        <f>'Сводный отчет'!R18</f>
        <v>52</v>
      </c>
      <c r="P10" s="578">
        <f>'Сводный отчет'!S18</f>
        <v>24</v>
      </c>
      <c r="Q10" s="578">
        <f>'Сводный отчет'!T18</f>
        <v>37</v>
      </c>
      <c r="R10" s="578">
        <f>'Сводный отчет'!U18</f>
        <v>226</v>
      </c>
      <c r="S10" s="886">
        <f t="shared" si="0"/>
        <v>33</v>
      </c>
      <c r="T10" s="887"/>
    </row>
    <row r="11" spans="1:20" x14ac:dyDescent="0.3">
      <c r="A11" s="233" t="str">
        <f>'Сводный отчет'!B19</f>
        <v>Витебская область</v>
      </c>
      <c r="B11" s="234" t="str">
        <f>'Сводный отчет'!C19</f>
        <v>Пушняков Роман</v>
      </c>
      <c r="C11" s="234">
        <f>'Сводный отчет'!D19</f>
        <v>39019</v>
      </c>
      <c r="D11" s="578">
        <f>'Сводный отчет'!G19</f>
        <v>3.9</v>
      </c>
      <c r="E11" s="234">
        <f>'Сводный отчет'!H19</f>
        <v>60</v>
      </c>
      <c r="F11" s="234">
        <f>'Сводный отчет'!I19</f>
        <v>7.34</v>
      </c>
      <c r="G11" s="234">
        <f>'Сводный отчет'!J19</f>
        <v>43</v>
      </c>
      <c r="H11" s="234">
        <f>'Сводный отчет'!K19</f>
        <v>0</v>
      </c>
      <c r="I11" s="234" t="str">
        <f>'Сводный отчет'!L19</f>
        <v/>
      </c>
      <c r="J11" s="234" t="str">
        <f>'Сводный отчет'!M19</f>
        <v>0,31,4</v>
      </c>
      <c r="K11" s="234">
        <f>'Сводный отчет'!N19</f>
        <v>48</v>
      </c>
      <c r="L11" s="234">
        <f>'Сводный отчет'!O19</f>
        <v>22</v>
      </c>
      <c r="M11" s="234">
        <f>'Сводный отчет'!P19</f>
        <v>22</v>
      </c>
      <c r="N11" s="234">
        <f>'Сводный отчет'!Q19</f>
        <v>300</v>
      </c>
      <c r="O11" s="234">
        <f>'Сводный отчет'!R19</f>
        <v>60</v>
      </c>
      <c r="P11" s="234">
        <f>'Сводный отчет'!S19</f>
        <v>25</v>
      </c>
      <c r="Q11" s="234">
        <f>'Сводный отчет'!T19</f>
        <v>40</v>
      </c>
      <c r="R11" s="234">
        <f>'Сводный отчет'!U19</f>
        <v>273</v>
      </c>
      <c r="S11" s="882">
        <f t="shared" si="0"/>
        <v>6</v>
      </c>
      <c r="T11" s="883"/>
    </row>
    <row r="12" spans="1:20" x14ac:dyDescent="0.3">
      <c r="A12" s="233" t="str">
        <f>'Сводный отчет'!B20</f>
        <v>Витебская область</v>
      </c>
      <c r="B12" s="234" t="str">
        <f>'Сводный отчет'!C20</f>
        <v>Бураков Никита</v>
      </c>
      <c r="C12" s="234">
        <f>'Сводный отчет'!D20</f>
        <v>38860</v>
      </c>
      <c r="D12" s="578">
        <f>'Сводный отчет'!G20</f>
        <v>4.2</v>
      </c>
      <c r="E12" s="234">
        <f>'Сводный отчет'!H20</f>
        <v>54</v>
      </c>
      <c r="F12" s="234">
        <f>'Сводный отчет'!I20</f>
        <v>7.31</v>
      </c>
      <c r="G12" s="234">
        <f>'Сводный отчет'!J20</f>
        <v>44</v>
      </c>
      <c r="H12" s="234">
        <f>'Сводный отчет'!K20</f>
        <v>0</v>
      </c>
      <c r="I12" s="234" t="str">
        <f>'Сводный отчет'!L20</f>
        <v/>
      </c>
      <c r="J12" s="234" t="str">
        <f>'Сводный отчет'!M20</f>
        <v>0,31,1</v>
      </c>
      <c r="K12" s="234">
        <f>'Сводный отчет'!N20</f>
        <v>49</v>
      </c>
      <c r="L12" s="234">
        <f>'Сводный отчет'!O20</f>
        <v>40</v>
      </c>
      <c r="M12" s="234">
        <f>'Сводный отчет'!P20</f>
        <v>40</v>
      </c>
      <c r="N12" s="234">
        <f>'Сводный отчет'!Q20</f>
        <v>280</v>
      </c>
      <c r="O12" s="234">
        <f>'Сводный отчет'!R20</f>
        <v>60</v>
      </c>
      <c r="P12" s="234">
        <f>'Сводный отчет'!S20</f>
        <v>32</v>
      </c>
      <c r="Q12" s="234">
        <f>'Сводный отчет'!T20</f>
        <v>54</v>
      </c>
      <c r="R12" s="234">
        <f>'Сводный отчет'!U20</f>
        <v>301</v>
      </c>
      <c r="S12" s="882">
        <f t="shared" si="0"/>
        <v>1</v>
      </c>
      <c r="T12" s="883"/>
    </row>
    <row r="13" spans="1:20" x14ac:dyDescent="0.3">
      <c r="A13" s="233" t="str">
        <f>'Сводный отчет'!B21</f>
        <v>Витебская область</v>
      </c>
      <c r="B13" s="234" t="str">
        <f>'Сводный отчет'!C21</f>
        <v>Мартынов Никита</v>
      </c>
      <c r="C13" s="234">
        <f>'Сводный отчет'!D21</f>
        <v>38349</v>
      </c>
      <c r="D13" s="578">
        <f>'Сводный отчет'!G21</f>
        <v>4.0999999999999996</v>
      </c>
      <c r="E13" s="234">
        <f>'Сводный отчет'!H21</f>
        <v>56</v>
      </c>
      <c r="F13" s="234">
        <f>'Сводный отчет'!I21</f>
        <v>10.19</v>
      </c>
      <c r="G13" s="234">
        <f>'Сводный отчет'!J21</f>
        <v>60</v>
      </c>
      <c r="H13" s="234">
        <f>'Сводный отчет'!K21</f>
        <v>0</v>
      </c>
      <c r="I13" s="234" t="str">
        <f>'Сводный отчет'!L21</f>
        <v/>
      </c>
      <c r="J13" s="234" t="str">
        <f>'Сводный отчет'!M21</f>
        <v>0,32,7</v>
      </c>
      <c r="K13" s="234">
        <f>'Сводный отчет'!N21</f>
        <v>45</v>
      </c>
      <c r="L13" s="234">
        <f>'Сводный отчет'!O21</f>
        <v>29</v>
      </c>
      <c r="M13" s="234">
        <f>'Сводный отчет'!P21</f>
        <v>29</v>
      </c>
      <c r="N13" s="234">
        <f>'Сводный отчет'!Q21</f>
        <v>280</v>
      </c>
      <c r="O13" s="234">
        <f>'Сводный отчет'!R21</f>
        <v>60</v>
      </c>
      <c r="P13" s="234">
        <f>'Сводный отчет'!S21</f>
        <v>27</v>
      </c>
      <c r="Q13" s="234">
        <f>'Сводный отчет'!T21</f>
        <v>43</v>
      </c>
      <c r="R13" s="234">
        <f>'Сводный отчет'!U21</f>
        <v>293</v>
      </c>
      <c r="S13" s="882">
        <f t="shared" si="0"/>
        <v>2</v>
      </c>
      <c r="T13" s="883"/>
    </row>
    <row r="14" spans="1:20" x14ac:dyDescent="0.3">
      <c r="A14" s="233" t="str">
        <f>'Сводный отчет'!B22</f>
        <v>Витебская область</v>
      </c>
      <c r="B14" s="234" t="str">
        <f>'Сводный отчет'!C22</f>
        <v>Самсонов Антон</v>
      </c>
      <c r="C14" s="234">
        <f>'Сводный отчет'!D22</f>
        <v>37211</v>
      </c>
      <c r="D14" s="578">
        <f>'Сводный отчет'!G22</f>
        <v>4.3</v>
      </c>
      <c r="E14" s="234">
        <f>'Сводный отчет'!H22</f>
        <v>49</v>
      </c>
      <c r="F14" s="234">
        <f>'Сводный отчет'!I22</f>
        <v>9.14</v>
      </c>
      <c r="G14" s="234">
        <f>'Сводный отчет'!J22</f>
        <v>60</v>
      </c>
      <c r="H14" s="234">
        <f>'Сводный отчет'!K22</f>
        <v>0</v>
      </c>
      <c r="I14" s="234" t="str">
        <f>'Сводный отчет'!L22</f>
        <v/>
      </c>
      <c r="J14" s="234" t="str">
        <f>'Сводный отчет'!M22</f>
        <v>0,37,3</v>
      </c>
      <c r="K14" s="234">
        <f>'Сводный отчет'!N22</f>
        <v>38</v>
      </c>
      <c r="L14" s="234">
        <f>'Сводный отчет'!O22</f>
        <v>42</v>
      </c>
      <c r="M14" s="234">
        <f>'Сводный отчет'!P22</f>
        <v>44</v>
      </c>
      <c r="N14" s="234">
        <f>'Сводный отчет'!Q22</f>
        <v>278</v>
      </c>
      <c r="O14" s="234">
        <f>'Сводный отчет'!R22</f>
        <v>58</v>
      </c>
      <c r="P14" s="234">
        <f>'Сводный отчет'!S22</f>
        <v>26</v>
      </c>
      <c r="Q14" s="234">
        <f>'Сводный отчет'!T22</f>
        <v>41</v>
      </c>
      <c r="R14" s="234">
        <f>'Сводный отчет'!U22</f>
        <v>290</v>
      </c>
      <c r="S14" s="882">
        <f t="shared" si="0"/>
        <v>3</v>
      </c>
      <c r="T14" s="883"/>
    </row>
    <row r="15" spans="1:20" ht="21" thickBot="1" x14ac:dyDescent="0.35">
      <c r="A15" s="581" t="str">
        <f>'Сводный отчет'!B23</f>
        <v>Витебская область</v>
      </c>
      <c r="B15" s="582" t="str">
        <f>'Сводный отчет'!C23</f>
        <v>Рак Даниил</v>
      </c>
      <c r="C15" s="582">
        <f>'Сводный отчет'!D23</f>
        <v>37712</v>
      </c>
      <c r="D15" s="578">
        <f>'Сводный отчет'!G23</f>
        <v>3.9</v>
      </c>
      <c r="E15" s="582">
        <f>'Сводный отчет'!H23</f>
        <v>60</v>
      </c>
      <c r="F15" s="858">
        <f>'Сводный отчет'!I23</f>
        <v>14.34</v>
      </c>
      <c r="G15" s="858">
        <f>'Сводный отчет'!J23</f>
        <v>14</v>
      </c>
      <c r="H15" s="582">
        <f>'Сводный отчет'!K23</f>
        <v>0</v>
      </c>
      <c r="I15" s="582" t="str">
        <f>'Сводный отчет'!L23</f>
        <v/>
      </c>
      <c r="J15" s="582" t="str">
        <f>'Сводный отчет'!M23</f>
        <v>0,32,9</v>
      </c>
      <c r="K15" s="582">
        <f>'Сводный отчет'!N23</f>
        <v>45</v>
      </c>
      <c r="L15" s="582">
        <f>'Сводный отчет'!O23</f>
        <v>30</v>
      </c>
      <c r="M15" s="582">
        <f>'Сводный отчет'!P23</f>
        <v>30</v>
      </c>
      <c r="N15" s="582">
        <f>'Сводный отчет'!Q23</f>
        <v>300</v>
      </c>
      <c r="O15" s="582">
        <f>'Сводный отчет'!R23</f>
        <v>60</v>
      </c>
      <c r="P15" s="582">
        <f>'Сводный отчет'!S23</f>
        <v>20</v>
      </c>
      <c r="Q15" s="582">
        <f>'Сводный отчет'!T23</f>
        <v>29</v>
      </c>
      <c r="R15" s="582">
        <f>'Сводный отчет'!U23</f>
        <v>238</v>
      </c>
      <c r="S15" s="884">
        <v>22</v>
      </c>
      <c r="T15" s="885"/>
    </row>
    <row r="16" spans="1:20" x14ac:dyDescent="0.3">
      <c r="A16" s="228" t="str">
        <f>'Сводный отчет'!B32</f>
        <v>Гомельская область</v>
      </c>
      <c r="B16" s="229" t="str">
        <f>'Сводный отчет'!C32</f>
        <v>Степанеев Егор</v>
      </c>
      <c r="C16" s="229">
        <f>'Сводный отчет'!D32</f>
        <v>38479</v>
      </c>
      <c r="D16" s="229">
        <f>'Сводный отчет'!G32</f>
        <v>4.0999999999999996</v>
      </c>
      <c r="E16" s="229">
        <f>'Сводный отчет'!H32</f>
        <v>56</v>
      </c>
      <c r="F16" s="229">
        <f>'Сводный отчет'!I32</f>
        <v>11.44</v>
      </c>
      <c r="G16" s="229">
        <f>'Сводный отчет'!J32</f>
        <v>33</v>
      </c>
      <c r="H16" s="229">
        <f>'Сводный отчет'!K32</f>
        <v>0</v>
      </c>
      <c r="I16" s="229" t="str">
        <f>'Сводный отчет'!L32</f>
        <v/>
      </c>
      <c r="J16" s="229" t="str">
        <f>'Сводный отчет'!M32</f>
        <v>0,32,5</v>
      </c>
      <c r="K16" s="229">
        <f>'Сводный отчет'!N32</f>
        <v>46</v>
      </c>
      <c r="L16" s="229">
        <f>'Сводный отчет'!O32</f>
        <v>41</v>
      </c>
      <c r="M16" s="229">
        <f>'Сводный отчет'!P32</f>
        <v>42</v>
      </c>
      <c r="N16" s="229">
        <f>'Сводный отчет'!Q32</f>
        <v>284</v>
      </c>
      <c r="O16" s="229">
        <f>'Сводный отчет'!R32</f>
        <v>60</v>
      </c>
      <c r="P16" s="229">
        <f>'Сводный отчет'!S32</f>
        <v>28</v>
      </c>
      <c r="Q16" s="229">
        <f>'Сводный отчет'!T32</f>
        <v>45</v>
      </c>
      <c r="R16" s="229">
        <f>'Сводный отчет'!U32</f>
        <v>282</v>
      </c>
      <c r="S16" s="886">
        <f t="shared" si="0"/>
        <v>4</v>
      </c>
      <c r="T16" s="887"/>
    </row>
    <row r="17" spans="1:20" x14ac:dyDescent="0.3">
      <c r="A17" s="233" t="str">
        <f>'Сводный отчет'!B33</f>
        <v>Гомельская область</v>
      </c>
      <c r="B17" s="234" t="str">
        <f>'Сводный отчет'!C33</f>
        <v>Конев Александр</v>
      </c>
      <c r="C17" s="234">
        <f>'Сводный отчет'!D33</f>
        <v>38592</v>
      </c>
      <c r="D17" s="234">
        <f>'Сводный отчет'!G33</f>
        <v>4.0999999999999996</v>
      </c>
      <c r="E17" s="234">
        <f>'Сводный отчет'!H33</f>
        <v>56</v>
      </c>
      <c r="F17" s="234">
        <f>'Сводный отчет'!I33</f>
        <v>11.39</v>
      </c>
      <c r="G17" s="234">
        <f>'Сводный отчет'!J33</f>
        <v>34</v>
      </c>
      <c r="H17" s="234">
        <f>'Сводный отчет'!K33</f>
        <v>0</v>
      </c>
      <c r="I17" s="234" t="str">
        <f>'Сводный отчет'!L33</f>
        <v/>
      </c>
      <c r="J17" s="234" t="str">
        <f>'Сводный отчет'!M33</f>
        <v>0,32,1</v>
      </c>
      <c r="K17" s="234">
        <f>'Сводный отчет'!N33</f>
        <v>46</v>
      </c>
      <c r="L17" s="234">
        <f>'Сводный отчет'!O33</f>
        <v>43</v>
      </c>
      <c r="M17" s="234">
        <f>'Сводный отчет'!P33</f>
        <v>46</v>
      </c>
      <c r="N17" s="234">
        <f>'Сводный отчет'!Q33</f>
        <v>272</v>
      </c>
      <c r="O17" s="234">
        <f>'Сводный отчет'!R33</f>
        <v>52</v>
      </c>
      <c r="P17" s="234">
        <f>'Сводный отчет'!S33</f>
        <v>20</v>
      </c>
      <c r="Q17" s="234">
        <f>'Сводный отчет'!T33</f>
        <v>29</v>
      </c>
      <c r="R17" s="234">
        <f>'Сводный отчет'!U33</f>
        <v>263</v>
      </c>
      <c r="S17" s="882">
        <f t="shared" si="0"/>
        <v>12</v>
      </c>
      <c r="T17" s="883"/>
    </row>
    <row r="18" spans="1:20" x14ac:dyDescent="0.3">
      <c r="A18" s="233" t="str">
        <f>'Сводный отчет'!B34</f>
        <v>Гомельская область</v>
      </c>
      <c r="B18" s="234" t="str">
        <f>'Сводный отчет'!C34</f>
        <v>Скречко Дмитрий</v>
      </c>
      <c r="C18" s="234">
        <f>'Сводный отчет'!D34</f>
        <v>38604</v>
      </c>
      <c r="D18" s="234">
        <f>'Сводный отчет'!G34</f>
        <v>4.3</v>
      </c>
      <c r="E18" s="234">
        <f>'Сводный отчет'!H34</f>
        <v>49</v>
      </c>
      <c r="F18" s="234">
        <f>'Сводный отчет'!I34</f>
        <v>10.52</v>
      </c>
      <c r="G18" s="234">
        <f>'Сводный отчет'!J34</f>
        <v>49</v>
      </c>
      <c r="H18" s="234">
        <f>'Сводный отчет'!K34</f>
        <v>0</v>
      </c>
      <c r="I18" s="234" t="str">
        <f>'Сводный отчет'!L34</f>
        <v/>
      </c>
      <c r="J18" s="234" t="str">
        <f>'Сводный отчет'!M34</f>
        <v>0,33,2</v>
      </c>
      <c r="K18" s="234">
        <f>'Сводный отчет'!N34</f>
        <v>44</v>
      </c>
      <c r="L18" s="234">
        <f>'Сводный отчет'!O34</f>
        <v>36</v>
      </c>
      <c r="M18" s="234">
        <f>'Сводный отчет'!P34</f>
        <v>36</v>
      </c>
      <c r="N18" s="234">
        <f>'Сводный отчет'!Q34</f>
        <v>270</v>
      </c>
      <c r="O18" s="234">
        <f>'Сводный отчет'!R34</f>
        <v>50</v>
      </c>
      <c r="P18" s="234">
        <f>'Сводный отчет'!S34</f>
        <v>21</v>
      </c>
      <c r="Q18" s="234">
        <f>'Сводный отчет'!T34</f>
        <v>31</v>
      </c>
      <c r="R18" s="234">
        <f>'Сводный отчет'!U34</f>
        <v>259</v>
      </c>
      <c r="S18" s="882">
        <f t="shared" si="0"/>
        <v>14</v>
      </c>
      <c r="T18" s="883"/>
    </row>
    <row r="19" spans="1:20" x14ac:dyDescent="0.3">
      <c r="A19" s="233" t="str">
        <f>'Сводный отчет'!B35</f>
        <v>Гомельская область</v>
      </c>
      <c r="B19" s="234" t="str">
        <f>'Сводный отчет'!C35</f>
        <v>Зайцев Сергей</v>
      </c>
      <c r="C19" s="234">
        <f>'Сводный отчет'!D35</f>
        <v>38409</v>
      </c>
      <c r="D19" s="234">
        <f>'Сводный отчет'!G35</f>
        <v>4</v>
      </c>
      <c r="E19" s="234">
        <f>'Сводный отчет'!H35</f>
        <v>58</v>
      </c>
      <c r="F19" s="234">
        <f>'Сводный отчет'!I35</f>
        <v>11.17</v>
      </c>
      <c r="G19" s="234">
        <f>'Сводный отчет'!J35</f>
        <v>38</v>
      </c>
      <c r="H19" s="234">
        <f>'Сводный отчет'!K35</f>
        <v>0</v>
      </c>
      <c r="I19" s="234" t="str">
        <f>'Сводный отчет'!L35</f>
        <v/>
      </c>
      <c r="J19" s="234" t="str">
        <f>'Сводный отчет'!M35</f>
        <v>0,31,2</v>
      </c>
      <c r="K19" s="234">
        <f>'Сводный отчет'!N35</f>
        <v>48</v>
      </c>
      <c r="L19" s="234">
        <f>'Сводный отчет'!O35</f>
        <v>41</v>
      </c>
      <c r="M19" s="234">
        <f>'Сводный отчет'!P35</f>
        <v>42</v>
      </c>
      <c r="N19" s="234">
        <f>'Сводный отчет'!Q35</f>
        <v>269</v>
      </c>
      <c r="O19" s="234">
        <f>'Сводный отчет'!R35</f>
        <v>49</v>
      </c>
      <c r="P19" s="234">
        <f>'Сводный отчет'!S35</f>
        <v>22</v>
      </c>
      <c r="Q19" s="234">
        <f>'Сводный отчет'!T35</f>
        <v>33</v>
      </c>
      <c r="R19" s="234">
        <f>'Сводный отчет'!U35</f>
        <v>268</v>
      </c>
      <c r="S19" s="882">
        <f t="shared" si="0"/>
        <v>9</v>
      </c>
      <c r="T19" s="883"/>
    </row>
    <row r="20" spans="1:20" x14ac:dyDescent="0.3">
      <c r="A20" s="233" t="str">
        <f>'Сводный отчет'!B36</f>
        <v>Гомельская область</v>
      </c>
      <c r="B20" s="234" t="str">
        <f>'Сводный отчет'!C36</f>
        <v>Суправновский Владимир</v>
      </c>
      <c r="C20" s="234">
        <f>'Сводный отчет'!D36</f>
        <v>38409</v>
      </c>
      <c r="D20" s="234">
        <f>'Сводный отчет'!G36</f>
        <v>4.2</v>
      </c>
      <c r="E20" s="234">
        <f>'Сводный отчет'!H36</f>
        <v>53</v>
      </c>
      <c r="F20" s="234">
        <f>'Сводный отчет'!I36</f>
        <v>10.55</v>
      </c>
      <c r="G20" s="234">
        <f>'Сводный отчет'!J36</f>
        <v>47</v>
      </c>
      <c r="H20" s="234">
        <f>'Сводный отчет'!K36</f>
        <v>0</v>
      </c>
      <c r="I20" s="234" t="str">
        <f>'Сводный отчет'!L36</f>
        <v/>
      </c>
      <c r="J20" s="234" t="str">
        <f>'Сводный отчет'!M36</f>
        <v>0,30,7</v>
      </c>
      <c r="K20" s="234">
        <f>'Сводный отчет'!N36</f>
        <v>49</v>
      </c>
      <c r="L20" s="234">
        <f>'Сводный отчет'!O36</f>
        <v>35</v>
      </c>
      <c r="M20" s="234">
        <f>'Сводный отчет'!P36</f>
        <v>35</v>
      </c>
      <c r="N20" s="234">
        <f>'Сводный отчет'!Q36</f>
        <v>260</v>
      </c>
      <c r="O20" s="234">
        <f>'Сводный отчет'!R36</f>
        <v>40</v>
      </c>
      <c r="P20" s="234">
        <f>'Сводный отчет'!S36</f>
        <v>20</v>
      </c>
      <c r="Q20" s="234">
        <f>'Сводный отчет'!T36</f>
        <v>29</v>
      </c>
      <c r="R20" s="234">
        <f>'Сводный отчет'!U36</f>
        <v>253</v>
      </c>
      <c r="S20" s="882">
        <f t="shared" si="0"/>
        <v>15</v>
      </c>
      <c r="T20" s="883"/>
    </row>
    <row r="21" spans="1:20" ht="21" thickBot="1" x14ac:dyDescent="0.35">
      <c r="A21" s="239" t="str">
        <f>'Сводный отчет'!B37</f>
        <v>Гомельская область</v>
      </c>
      <c r="B21" s="571" t="str">
        <f>'Сводный отчет'!C37</f>
        <v>Иванов Илья</v>
      </c>
      <c r="C21" s="571">
        <f>'Сводный отчет'!D37</f>
        <v>38370</v>
      </c>
      <c r="D21" s="571">
        <f>'Сводный отчет'!G37</f>
        <v>4</v>
      </c>
      <c r="E21" s="571">
        <f>'Сводный отчет'!H37</f>
        <v>58</v>
      </c>
      <c r="F21" s="571">
        <f>'Сводный отчет'!I37</f>
        <v>12.02</v>
      </c>
      <c r="G21" s="571">
        <f>'Сводный отчет'!J37</f>
        <v>29</v>
      </c>
      <c r="H21" s="571">
        <f>'Сводный отчет'!K37</f>
        <v>0</v>
      </c>
      <c r="I21" s="571" t="str">
        <f>'Сводный отчет'!L37</f>
        <v/>
      </c>
      <c r="J21" s="571" t="str">
        <f>'Сводный отчет'!M37</f>
        <v>0,31,7</v>
      </c>
      <c r="K21" s="571">
        <f>'Сводный отчет'!N37</f>
        <v>47</v>
      </c>
      <c r="L21" s="571">
        <f>'Сводный отчет'!O37</f>
        <v>34</v>
      </c>
      <c r="M21" s="571">
        <f>'Сводный отчет'!P37</f>
        <v>34</v>
      </c>
      <c r="N21" s="571">
        <f>'Сводный отчет'!Q37</f>
        <v>266</v>
      </c>
      <c r="O21" s="571">
        <f>'Сводный отчет'!R37</f>
        <v>46</v>
      </c>
      <c r="P21" s="571">
        <f>'Сводный отчет'!S37</f>
        <v>29</v>
      </c>
      <c r="Q21" s="571">
        <f>'Сводный отчет'!T37</f>
        <v>47</v>
      </c>
      <c r="R21" s="571">
        <f>'Сводный отчет'!U37</f>
        <v>261</v>
      </c>
      <c r="S21" s="884">
        <f t="shared" si="0"/>
        <v>13</v>
      </c>
      <c r="T21" s="885"/>
    </row>
    <row r="22" spans="1:20" x14ac:dyDescent="0.3">
      <c r="A22" s="228" t="str">
        <f>'Сводный отчет'!B46</f>
        <v>Гродненская область</v>
      </c>
      <c r="B22" s="229" t="str">
        <f>'Сводный отчет'!C46</f>
        <v>Сивохин Тимофей</v>
      </c>
      <c r="C22" s="229">
        <f>'Сводный отчет'!D46</f>
        <v>38831</v>
      </c>
      <c r="D22" s="229">
        <f>'Сводный отчет'!G46</f>
        <v>4.5</v>
      </c>
      <c r="E22" s="229">
        <f>'Сводный отчет'!H46</f>
        <v>42</v>
      </c>
      <c r="F22" s="229">
        <f>'Сводный отчет'!I46</f>
        <v>12.22</v>
      </c>
      <c r="G22" s="229">
        <f>'Сводный отчет'!J46</f>
        <v>27</v>
      </c>
      <c r="H22" s="229">
        <f>'Сводный отчет'!K46</f>
        <v>0</v>
      </c>
      <c r="I22" s="229" t="str">
        <f>'Сводный отчет'!L46</f>
        <v/>
      </c>
      <c r="J22" s="229" t="str">
        <f>'Сводный отчет'!M46</f>
        <v>0,41,2</v>
      </c>
      <c r="K22" s="229">
        <f>'Сводный отчет'!N46</f>
        <v>34</v>
      </c>
      <c r="L22" s="229">
        <f>'Сводный отчет'!O46</f>
        <v>37</v>
      </c>
      <c r="M22" s="229">
        <f>'Сводный отчет'!P46</f>
        <v>37</v>
      </c>
      <c r="N22" s="229">
        <f>'Сводный отчет'!Q46</f>
        <v>254</v>
      </c>
      <c r="O22" s="229">
        <f>'Сводный отчет'!R46</f>
        <v>34</v>
      </c>
      <c r="P22" s="229">
        <f>'Сводный отчет'!S46</f>
        <v>20</v>
      </c>
      <c r="Q22" s="229">
        <f>'Сводный отчет'!T46</f>
        <v>29</v>
      </c>
      <c r="R22" s="229">
        <f>'Сводный отчет'!U46</f>
        <v>203</v>
      </c>
      <c r="S22" s="886">
        <f t="shared" si="0"/>
        <v>40</v>
      </c>
      <c r="T22" s="887"/>
    </row>
    <row r="23" spans="1:20" x14ac:dyDescent="0.3">
      <c r="A23" s="233" t="str">
        <f>'Сводный отчет'!B47</f>
        <v>Гродненская область</v>
      </c>
      <c r="B23" s="234" t="str">
        <f>'Сводный отчет'!C47</f>
        <v>Урбанович Иван</v>
      </c>
      <c r="C23" s="234">
        <f>'Сводный отчет'!D47</f>
        <v>38904</v>
      </c>
      <c r="D23" s="234">
        <f>'Сводный отчет'!G47</f>
        <v>4.2</v>
      </c>
      <c r="E23" s="234">
        <f>'Сводный отчет'!H47</f>
        <v>54</v>
      </c>
      <c r="F23" s="854">
        <f>'Сводный отчет'!I47</f>
        <v>7.3</v>
      </c>
      <c r="G23" s="854">
        <f>'Сводный отчет'!J47</f>
        <v>45</v>
      </c>
      <c r="H23" s="234">
        <f>'Сводный отчет'!K47</f>
        <v>0</v>
      </c>
      <c r="I23" s="234" t="str">
        <f>'Сводный отчет'!L47</f>
        <v/>
      </c>
      <c r="J23" s="234" t="str">
        <f>'Сводный отчет'!M47</f>
        <v>0,52,6</v>
      </c>
      <c r="K23" s="234">
        <f>'Сводный отчет'!N47</f>
        <v>24</v>
      </c>
      <c r="L23" s="234">
        <f>'Сводный отчет'!O47</f>
        <v>19</v>
      </c>
      <c r="M23" s="234">
        <f>'Сводный отчет'!P47</f>
        <v>19</v>
      </c>
      <c r="N23" s="234">
        <f>'Сводный отчет'!Q47</f>
        <v>293</v>
      </c>
      <c r="O23" s="234">
        <f>'Сводный отчет'!R47</f>
        <v>60</v>
      </c>
      <c r="P23" s="234">
        <f>'Сводный отчет'!S47</f>
        <v>21</v>
      </c>
      <c r="Q23" s="234">
        <f>'Сводный отчет'!T47</f>
        <v>32</v>
      </c>
      <c r="R23" s="234">
        <f>'Сводный отчет'!U47</f>
        <v>234</v>
      </c>
      <c r="S23" s="882">
        <v>24</v>
      </c>
      <c r="T23" s="883"/>
    </row>
    <row r="24" spans="1:20" x14ac:dyDescent="0.3">
      <c r="A24" s="233" t="str">
        <f>'Сводный отчет'!B48</f>
        <v>Гродненская область</v>
      </c>
      <c r="B24" s="234" t="str">
        <f>'Сводный отчет'!C48</f>
        <v>Мисюк Петр</v>
      </c>
      <c r="C24" s="234">
        <f>'Сводный отчет'!D48</f>
        <v>38958</v>
      </c>
      <c r="D24" s="234">
        <f>'Сводный отчет'!G48</f>
        <v>4.5999999999999996</v>
      </c>
      <c r="E24" s="234">
        <f>'Сводный отчет'!H48</f>
        <v>37</v>
      </c>
      <c r="F24" s="234">
        <f>'Сводный отчет'!I48</f>
        <v>6.58</v>
      </c>
      <c r="G24" s="234">
        <f>'Сводный отчет'!J48</f>
        <v>60</v>
      </c>
      <c r="H24" s="234">
        <f>'Сводный отчет'!K48</f>
        <v>0</v>
      </c>
      <c r="I24" s="234" t="str">
        <f>'Сводный отчет'!L48</f>
        <v/>
      </c>
      <c r="J24" s="234" t="str">
        <f>'Сводный отчет'!M48</f>
        <v>0,39,4</v>
      </c>
      <c r="K24" s="234">
        <f>'Сводный отчет'!N48</f>
        <v>37</v>
      </c>
      <c r="L24" s="234">
        <f>'Сводный отчет'!O48</f>
        <v>36</v>
      </c>
      <c r="M24" s="234">
        <f>'Сводный отчет'!P48</f>
        <v>36</v>
      </c>
      <c r="N24" s="234">
        <f>'Сводный отчет'!Q48</f>
        <v>239</v>
      </c>
      <c r="O24" s="234">
        <f>'Сводный отчет'!R48</f>
        <v>21</v>
      </c>
      <c r="P24" s="234">
        <f>'Сводный отчет'!S48</f>
        <v>26</v>
      </c>
      <c r="Q24" s="234">
        <f>'Сводный отчет'!T48</f>
        <v>42</v>
      </c>
      <c r="R24" s="234">
        <f>'Сводный отчет'!U48</f>
        <v>233</v>
      </c>
      <c r="S24" s="882">
        <f t="shared" si="0"/>
        <v>27</v>
      </c>
      <c r="T24" s="883"/>
    </row>
    <row r="25" spans="1:20" x14ac:dyDescent="0.3">
      <c r="A25" s="233" t="str">
        <f>'Сводный отчет'!B49</f>
        <v>Гродненская область</v>
      </c>
      <c r="B25" s="234" t="str">
        <f>'Сводный отчет'!C49</f>
        <v>Тубелевич Артур</v>
      </c>
      <c r="C25" s="234">
        <f>'Сводный отчет'!D49</f>
        <v>36576</v>
      </c>
      <c r="D25" s="234">
        <f>'Сводный отчет'!G49</f>
        <v>4.5</v>
      </c>
      <c r="E25" s="234">
        <f>'Сводный отчет'!H49</f>
        <v>42</v>
      </c>
      <c r="F25" s="234">
        <f>'Сводный отчет'!I49</f>
        <v>9.3000000000000007</v>
      </c>
      <c r="G25" s="234">
        <f>'Сводный отчет'!J49</f>
        <v>60</v>
      </c>
      <c r="H25" s="234">
        <f>'Сводный отчет'!K49</f>
        <v>0</v>
      </c>
      <c r="I25" s="234" t="str">
        <f>'Сводный отчет'!L49</f>
        <v/>
      </c>
      <c r="J25" s="234" t="str">
        <f>'Сводный отчет'!M49</f>
        <v>0,36,9</v>
      </c>
      <c r="K25" s="234">
        <f>'Сводный отчет'!N49</f>
        <v>39</v>
      </c>
      <c r="L25" s="234">
        <f>'Сводный отчет'!O49</f>
        <v>31</v>
      </c>
      <c r="M25" s="234">
        <f>'Сводный отчет'!P49</f>
        <v>31</v>
      </c>
      <c r="N25" s="234">
        <f>'Сводный отчет'!Q49</f>
        <v>252</v>
      </c>
      <c r="O25" s="234">
        <f>'Сводный отчет'!R49</f>
        <v>32</v>
      </c>
      <c r="P25" s="234">
        <f>'Сводный отчет'!S49</f>
        <v>15</v>
      </c>
      <c r="Q25" s="234">
        <f>'Сводный отчет'!T49</f>
        <v>19</v>
      </c>
      <c r="R25" s="234">
        <f>'Сводный отчет'!U49</f>
        <v>223</v>
      </c>
      <c r="S25" s="882">
        <f t="shared" si="0"/>
        <v>35</v>
      </c>
      <c r="T25" s="883"/>
    </row>
    <row r="26" spans="1:20" x14ac:dyDescent="0.3">
      <c r="A26" s="233" t="str">
        <f>'Сводный отчет'!B50</f>
        <v>Гродненская область</v>
      </c>
      <c r="B26" s="234" t="str">
        <f>'Сводный отчет'!C50</f>
        <v>Ольховик Егор</v>
      </c>
      <c r="C26" s="234">
        <f>'Сводный отчет'!D50</f>
        <v>38793</v>
      </c>
      <c r="D26" s="234">
        <f>'Сводный отчет'!G50</f>
        <v>4</v>
      </c>
      <c r="E26" s="234">
        <f>'Сводный отчет'!H50</f>
        <v>58</v>
      </c>
      <c r="F26" s="234">
        <f>'Сводный отчет'!I50</f>
        <v>11.14</v>
      </c>
      <c r="G26" s="234">
        <f>'Сводный отчет'!J50</f>
        <v>39</v>
      </c>
      <c r="H26" s="234">
        <f>'Сводный отчет'!K50</f>
        <v>0</v>
      </c>
      <c r="I26" s="234">
        <f>'Сводный отчет'!L50</f>
        <v>0</v>
      </c>
      <c r="J26" s="234" t="str">
        <f>'Сводный отчет'!M50</f>
        <v>0,36,3</v>
      </c>
      <c r="K26" s="234">
        <f>'Сводный отчет'!N50</f>
        <v>39</v>
      </c>
      <c r="L26" s="234">
        <f>'Сводный отчет'!O50</f>
        <v>27</v>
      </c>
      <c r="M26" s="234">
        <f>'Сводный отчет'!P50</f>
        <v>27</v>
      </c>
      <c r="N26" s="234">
        <f>'Сводный отчет'!Q50</f>
        <v>264</v>
      </c>
      <c r="O26" s="234">
        <f>'Сводный отчет'!R50</f>
        <v>44</v>
      </c>
      <c r="P26" s="234">
        <f>'Сводный отчет'!S50</f>
        <v>25</v>
      </c>
      <c r="Q26" s="234">
        <f>'Сводный отчет'!T50</f>
        <v>39</v>
      </c>
      <c r="R26" s="234">
        <f>'Сводный отчет'!U50</f>
        <v>246</v>
      </c>
      <c r="S26" s="882">
        <f t="shared" si="0"/>
        <v>16</v>
      </c>
      <c r="T26" s="883"/>
    </row>
    <row r="27" spans="1:20" ht="21" thickBot="1" x14ac:dyDescent="0.35">
      <c r="A27" s="239" t="str">
        <f>'Сводный отчет'!B51</f>
        <v>Гродненская область</v>
      </c>
      <c r="B27" s="571" t="str">
        <f>'Сводный отчет'!C51</f>
        <v>Комар Александр</v>
      </c>
      <c r="C27" s="571">
        <f>'Сводный отчет'!D51</f>
        <v>38818</v>
      </c>
      <c r="D27" s="571">
        <f>'Сводный отчет'!G51</f>
        <v>4.4000000000000004</v>
      </c>
      <c r="E27" s="571">
        <f>'Сводный отчет'!H51</f>
        <v>46</v>
      </c>
      <c r="F27" s="571">
        <f>'Сводный отчет'!I51</f>
        <v>0</v>
      </c>
      <c r="G27" s="571">
        <f>'Сводный отчет'!J51</f>
        <v>0</v>
      </c>
      <c r="H27" s="571">
        <f>'Сводный отчет'!K51</f>
        <v>0</v>
      </c>
      <c r="I27" s="571" t="str">
        <f>'Сводный отчет'!L51</f>
        <v/>
      </c>
      <c r="J27" s="571" t="str">
        <f>'Сводный отчет'!M51</f>
        <v>0,44,3</v>
      </c>
      <c r="K27" s="571">
        <f>'Сводный отчет'!N51</f>
        <v>31</v>
      </c>
      <c r="L27" s="571">
        <f>'Сводный отчет'!O51</f>
        <v>29</v>
      </c>
      <c r="M27" s="571">
        <f>'Сводный отчет'!P51</f>
        <v>29</v>
      </c>
      <c r="N27" s="571">
        <f>'Сводный отчет'!Q51</f>
        <v>284</v>
      </c>
      <c r="O27" s="571">
        <f>'Сводный отчет'!R51</f>
        <v>60</v>
      </c>
      <c r="P27" s="571">
        <f>'Сводный отчет'!S51</f>
        <v>18</v>
      </c>
      <c r="Q27" s="571">
        <f>'Сводный отчет'!T51</f>
        <v>25</v>
      </c>
      <c r="R27" s="571">
        <f>'Сводный отчет'!U51</f>
        <v>191</v>
      </c>
      <c r="S27" s="884">
        <f t="shared" si="0"/>
        <v>42</v>
      </c>
      <c r="T27" s="885"/>
    </row>
    <row r="28" spans="1:20" x14ac:dyDescent="0.3">
      <c r="A28" s="228" t="str">
        <f>'Сводный отчет'!B60</f>
        <v>Могилевская Область</v>
      </c>
      <c r="B28" s="229" t="str">
        <f>'Сводный отчет'!C60</f>
        <v>Гунаев Станислав</v>
      </c>
      <c r="C28" s="229">
        <f>'Сводный отчет'!D60</f>
        <v>38863</v>
      </c>
      <c r="D28" s="229">
        <f>'Сводный отчет'!G60</f>
        <v>4</v>
      </c>
      <c r="E28" s="229">
        <f>'Сводный отчет'!H60</f>
        <v>60</v>
      </c>
      <c r="F28" s="860">
        <f>'Сводный отчет'!I60</f>
        <v>7.52</v>
      </c>
      <c r="G28" s="860">
        <f>'Сводный отчет'!J60</f>
        <v>34</v>
      </c>
      <c r="H28" s="229">
        <f>'Сводный отчет'!K60</f>
        <v>0</v>
      </c>
      <c r="I28" s="229" t="str">
        <f>'Сводный отчет'!L60</f>
        <v/>
      </c>
      <c r="J28" s="229" t="str">
        <f>'Сводный отчет'!M60</f>
        <v>0,28,5</v>
      </c>
      <c r="K28" s="229">
        <f>'Сводный отчет'!N60</f>
        <v>57</v>
      </c>
      <c r="L28" s="229">
        <f>'Сводный отчет'!O60</f>
        <v>34</v>
      </c>
      <c r="M28" s="229">
        <f>'Сводный отчет'!P60</f>
        <v>34</v>
      </c>
      <c r="N28" s="229">
        <f>'Сводный отчет'!Q60</f>
        <v>276</v>
      </c>
      <c r="O28" s="229">
        <f>'Сводный отчет'!R60</f>
        <v>58</v>
      </c>
      <c r="P28" s="229">
        <f>'Сводный отчет'!S60</f>
        <v>18</v>
      </c>
      <c r="Q28" s="229">
        <f>'Сводный отчет'!T60</f>
        <v>26</v>
      </c>
      <c r="R28" s="229">
        <f>'Сводный отчет'!U60</f>
        <v>269</v>
      </c>
      <c r="S28" s="886">
        <v>8</v>
      </c>
      <c r="T28" s="887"/>
    </row>
    <row r="29" spans="1:20" x14ac:dyDescent="0.3">
      <c r="A29" s="233" t="str">
        <f>'Сводный отчет'!B61</f>
        <v>Могилевская Область</v>
      </c>
      <c r="B29" s="234" t="str">
        <f>'Сводный отчет'!C61</f>
        <v>Михолап Владислав</v>
      </c>
      <c r="C29" s="234">
        <f>'Сводный отчет'!D61</f>
        <v>39245</v>
      </c>
      <c r="D29" s="234">
        <f>'Сводный отчет'!G61</f>
        <v>4.0999999999999996</v>
      </c>
      <c r="E29" s="234">
        <f>'Сводный отчет'!H61</f>
        <v>57</v>
      </c>
      <c r="F29" s="234">
        <f>'Сводный отчет'!I61</f>
        <v>6.45</v>
      </c>
      <c r="G29" s="234">
        <f>'Сводный отчет'!J61</f>
        <v>60</v>
      </c>
      <c r="H29" s="234">
        <f>'Сводный отчет'!K61</f>
        <v>0</v>
      </c>
      <c r="I29" s="234" t="str">
        <f>'Сводный отчет'!L61</f>
        <v/>
      </c>
      <c r="J29" s="234" t="str">
        <f>'Сводный отчет'!M61</f>
        <v>0,34,5</v>
      </c>
      <c r="K29" s="234">
        <f>'Сводный отчет'!N61</f>
        <v>43</v>
      </c>
      <c r="L29" s="234">
        <f>'Сводный отчет'!O61</f>
        <v>19</v>
      </c>
      <c r="M29" s="234">
        <f>'Сводный отчет'!P61</f>
        <v>19</v>
      </c>
      <c r="N29" s="234">
        <f>'Сводный отчет'!Q61</f>
        <v>272</v>
      </c>
      <c r="O29" s="234">
        <f>'Сводный отчет'!R61</f>
        <v>54</v>
      </c>
      <c r="P29" s="234">
        <f>'Сводный отчет'!S61</f>
        <v>21</v>
      </c>
      <c r="Q29" s="234">
        <f>'Сводный отчет'!T61</f>
        <v>32</v>
      </c>
      <c r="R29" s="234">
        <f>'Сводный отчет'!U61</f>
        <v>265</v>
      </c>
      <c r="S29" s="882">
        <f t="shared" si="0"/>
        <v>11</v>
      </c>
      <c r="T29" s="883"/>
    </row>
    <row r="30" spans="1:20" x14ac:dyDescent="0.3">
      <c r="A30" s="233" t="str">
        <f>'Сводный отчет'!B62</f>
        <v>Могилевская Область</v>
      </c>
      <c r="B30" s="234" t="str">
        <f>'Сводный отчет'!C62</f>
        <v>Коваленко Александр</v>
      </c>
      <c r="C30" s="234">
        <f>'Сводный отчет'!D62</f>
        <v>39195</v>
      </c>
      <c r="D30" s="234">
        <f>'Сводный отчет'!G62</f>
        <v>4.5</v>
      </c>
      <c r="E30" s="234">
        <f>'Сводный отчет'!H62</f>
        <v>42</v>
      </c>
      <c r="F30" s="854">
        <f>'Сводный отчет'!I62</f>
        <v>6.55</v>
      </c>
      <c r="G30" s="854">
        <f>'Сводный отчет'!J62</f>
        <v>60</v>
      </c>
      <c r="H30" s="234">
        <f>'Сводный отчет'!K62</f>
        <v>0</v>
      </c>
      <c r="I30" s="234">
        <f>'Сводный отчет'!L62</f>
        <v>0</v>
      </c>
      <c r="J30" s="234" t="str">
        <f>'Сводный отчет'!M62</f>
        <v>0,34,0</v>
      </c>
      <c r="K30" s="234">
        <f>'Сводный отчет'!N62</f>
        <v>44</v>
      </c>
      <c r="L30" s="234">
        <f>'Сводный отчет'!O62</f>
        <v>24</v>
      </c>
      <c r="M30" s="234">
        <f>'Сводный отчет'!P62</f>
        <v>24</v>
      </c>
      <c r="N30" s="234">
        <f>'Сводный отчет'!Q62</f>
        <v>241</v>
      </c>
      <c r="O30" s="234">
        <f>'Сводный отчет'!R62</f>
        <v>23</v>
      </c>
      <c r="P30" s="234">
        <f>'Сводный отчет'!S62</f>
        <v>23</v>
      </c>
      <c r="Q30" s="234">
        <f>'Сводный отчет'!T62</f>
        <v>36</v>
      </c>
      <c r="R30" s="234">
        <f>'Сводный отчет'!U62</f>
        <v>229</v>
      </c>
      <c r="S30" s="882">
        <f t="shared" si="0"/>
        <v>31</v>
      </c>
      <c r="T30" s="883"/>
    </row>
    <row r="31" spans="1:20" x14ac:dyDescent="0.3">
      <c r="A31" s="233" t="str">
        <f>'Сводный отчет'!B63</f>
        <v>Могилевская Область</v>
      </c>
      <c r="B31" s="234" t="str">
        <f>'Сводный отчет'!C63</f>
        <v>Плехоткин Александр</v>
      </c>
      <c r="C31" s="234">
        <f>'Сводный отчет'!D63</f>
        <v>38740</v>
      </c>
      <c r="D31" s="234">
        <f>'Сводный отчет'!G63</f>
        <v>4.3</v>
      </c>
      <c r="E31" s="234">
        <f>'Сводный отчет'!H63</f>
        <v>49</v>
      </c>
      <c r="F31" s="854">
        <f>'Сводный отчет'!I63</f>
        <v>10.55</v>
      </c>
      <c r="G31" s="854">
        <f>'Сводный отчет'!J63</f>
        <v>47</v>
      </c>
      <c r="H31" s="234">
        <f>'Сводный отчет'!K63</f>
        <v>0</v>
      </c>
      <c r="I31" s="234" t="str">
        <f>'Сводный отчет'!L63</f>
        <v/>
      </c>
      <c r="J31" s="234" t="str">
        <f>'Сводный отчет'!M63</f>
        <v>0,45,4</v>
      </c>
      <c r="K31" s="234">
        <f>'Сводный отчет'!N63</f>
        <v>30</v>
      </c>
      <c r="L31" s="234">
        <f>'Сводный отчет'!O63</f>
        <v>33</v>
      </c>
      <c r="M31" s="234">
        <f>'Сводный отчет'!P63</f>
        <v>33</v>
      </c>
      <c r="N31" s="234">
        <f>'Сводный отчет'!Q63</f>
        <v>274</v>
      </c>
      <c r="O31" s="234">
        <f>'Сводный отчет'!R63</f>
        <v>54</v>
      </c>
      <c r="P31" s="234">
        <f>'Сводный отчет'!S63</f>
        <v>16</v>
      </c>
      <c r="Q31" s="234">
        <f>'Сводный отчет'!T63</f>
        <v>21</v>
      </c>
      <c r="R31" s="234">
        <f>'Сводный отчет'!U63</f>
        <v>234</v>
      </c>
      <c r="S31" s="882">
        <f t="shared" si="0"/>
        <v>23</v>
      </c>
      <c r="T31" s="883"/>
    </row>
    <row r="32" spans="1:20" x14ac:dyDescent="0.3">
      <c r="A32" s="233" t="str">
        <f>'Сводный отчет'!B64</f>
        <v>Могилевская Область</v>
      </c>
      <c r="B32" s="234" t="str">
        <f>'Сводный отчет'!C64</f>
        <v>Крюков Владимир</v>
      </c>
      <c r="C32" s="234">
        <f>'Сводный отчет'!D64</f>
        <v>38723</v>
      </c>
      <c r="D32" s="234">
        <f>'Сводный отчет'!G64</f>
        <v>4.4000000000000004</v>
      </c>
      <c r="E32" s="234">
        <f>'Сводный отчет'!H64</f>
        <v>46</v>
      </c>
      <c r="F32" s="854">
        <f>'Сводный отчет'!I64</f>
        <v>10.56</v>
      </c>
      <c r="G32" s="854">
        <f>'Сводный отчет'!J64</f>
        <v>47</v>
      </c>
      <c r="H32" s="234">
        <f>'Сводный отчет'!K64</f>
        <v>0</v>
      </c>
      <c r="I32" s="234" t="str">
        <f>'Сводный отчет'!L64</f>
        <v/>
      </c>
      <c r="J32" s="854" t="str">
        <f>'Сводный отчет'!M64</f>
        <v>0,35,2</v>
      </c>
      <c r="K32" s="854">
        <f>'Сводный отчет'!N64</f>
        <v>41</v>
      </c>
      <c r="L32" s="234">
        <f>'Сводный отчет'!O64</f>
        <v>30</v>
      </c>
      <c r="M32" s="234">
        <f>'Сводный отчет'!P64</f>
        <v>30</v>
      </c>
      <c r="N32" s="234">
        <f>'Сводный отчет'!Q64</f>
        <v>259</v>
      </c>
      <c r="O32" s="234">
        <f>'Сводный отчет'!R64</f>
        <v>39</v>
      </c>
      <c r="P32" s="234">
        <f>'Сводный отчет'!S64</f>
        <v>19</v>
      </c>
      <c r="Q32" s="234">
        <f>'Сводный отчет'!T64</f>
        <v>27</v>
      </c>
      <c r="R32" s="234">
        <f>'Сводный отчет'!U64</f>
        <v>230</v>
      </c>
      <c r="S32" s="882">
        <v>30</v>
      </c>
      <c r="T32" s="883"/>
    </row>
    <row r="33" spans="1:20" ht="21" thickBot="1" x14ac:dyDescent="0.35">
      <c r="A33" s="239" t="str">
        <f>'Сводный отчет'!B65</f>
        <v>Могилевская Область</v>
      </c>
      <c r="B33" s="571" t="str">
        <f>'Сводный отчет'!C65</f>
        <v>Мурзенок Алексей</v>
      </c>
      <c r="C33" s="571">
        <f>'Сводный отчет'!D65</f>
        <v>38783</v>
      </c>
      <c r="D33" s="571">
        <f>'Сводный отчет'!G65</f>
        <v>4.5999999999999996</v>
      </c>
      <c r="E33" s="571">
        <f>'Сводный отчет'!H65</f>
        <v>37</v>
      </c>
      <c r="F33" s="571">
        <f>'Сводный отчет'!I65</f>
        <v>11.39</v>
      </c>
      <c r="G33" s="571">
        <f>'Сводный отчет'!J65</f>
        <v>34</v>
      </c>
      <c r="H33" s="571">
        <f>'Сводный отчет'!K65</f>
        <v>0</v>
      </c>
      <c r="I33" s="571" t="str">
        <f>'Сводный отчет'!L65</f>
        <v/>
      </c>
      <c r="J33" s="571" t="str">
        <f>'Сводный отчет'!M65</f>
        <v>0,38,3</v>
      </c>
      <c r="K33" s="571">
        <f>'Сводный отчет'!N65</f>
        <v>37</v>
      </c>
      <c r="L33" s="571">
        <f>'Сводный отчет'!O65</f>
        <v>34</v>
      </c>
      <c r="M33" s="571">
        <f>'Сводный отчет'!P65</f>
        <v>34</v>
      </c>
      <c r="N33" s="571">
        <f>'Сводный отчет'!Q65</f>
        <v>260</v>
      </c>
      <c r="O33" s="571">
        <f>'Сводный отчет'!R65</f>
        <v>40</v>
      </c>
      <c r="P33" s="571">
        <f>'Сводный отчет'!S65</f>
        <v>23</v>
      </c>
      <c r="Q33" s="571">
        <f>'Сводный отчет'!T65</f>
        <v>35</v>
      </c>
      <c r="R33" s="571">
        <f>'Сводный отчет'!U65</f>
        <v>217</v>
      </c>
      <c r="S33" s="884">
        <f t="shared" si="0"/>
        <v>37</v>
      </c>
      <c r="T33" s="885"/>
    </row>
    <row r="34" spans="1:20" x14ac:dyDescent="0.3">
      <c r="A34" s="228" t="str">
        <f>'Сводный отчет'!B74</f>
        <v>Минская область</v>
      </c>
      <c r="B34" s="229" t="str">
        <f>'Сводный отчет'!C74</f>
        <v>Львов Алексей</v>
      </c>
      <c r="C34" s="229">
        <f>'Сводный отчет'!D74</f>
        <v>39057</v>
      </c>
      <c r="D34" s="229">
        <f>'Сводный отчет'!G74</f>
        <v>4.0999999999999996</v>
      </c>
      <c r="E34" s="229">
        <f>'Сводный отчет'!H74</f>
        <v>57</v>
      </c>
      <c r="F34" s="860">
        <f>'Сводный отчет'!I74</f>
        <v>7.12</v>
      </c>
      <c r="G34" s="860">
        <f>'Сводный отчет'!J74</f>
        <v>54</v>
      </c>
      <c r="H34" s="229">
        <f>'Сводный отчет'!K74</f>
        <v>0</v>
      </c>
      <c r="I34" s="229" t="str">
        <f>'Сводный отчет'!L74</f>
        <v/>
      </c>
      <c r="J34" s="229" t="str">
        <f>'Сводный отчет'!M74</f>
        <v>0,28,3</v>
      </c>
      <c r="K34" s="229">
        <f>'Сводный отчет'!N74</f>
        <v>58</v>
      </c>
      <c r="L34" s="229">
        <f>'Сводный отчет'!O74</f>
        <v>26</v>
      </c>
      <c r="M34" s="229">
        <f>'Сводный отчет'!P74</f>
        <v>26</v>
      </c>
      <c r="N34" s="229">
        <f>'Сводный отчет'!Q74</f>
        <v>288</v>
      </c>
      <c r="O34" s="229">
        <f>'Сводный отчет'!R74</f>
        <v>60</v>
      </c>
      <c r="P34" s="229">
        <f>'Сводный отчет'!S74</f>
        <v>12</v>
      </c>
      <c r="Q34" s="229">
        <f>'Сводный отчет'!T74</f>
        <v>14</v>
      </c>
      <c r="R34" s="229">
        <f>'Сводный отчет'!U74</f>
        <v>269</v>
      </c>
      <c r="S34" s="886">
        <f t="shared" si="0"/>
        <v>7</v>
      </c>
      <c r="T34" s="887"/>
    </row>
    <row r="35" spans="1:20" x14ac:dyDescent="0.3">
      <c r="A35" s="233" t="str">
        <f>'Сводный отчет'!B75</f>
        <v>Минская область</v>
      </c>
      <c r="B35" s="234" t="str">
        <f>'Сводный отчет'!C75</f>
        <v>Ярмолич Анатолий</v>
      </c>
      <c r="C35" s="234">
        <f>'Сводный отчет'!D75</f>
        <v>38494</v>
      </c>
      <c r="D35" s="234">
        <f>'Сводный отчет'!G75</f>
        <v>4.5</v>
      </c>
      <c r="E35" s="234">
        <f>'Сводный отчет'!H75</f>
        <v>42</v>
      </c>
      <c r="F35" s="234">
        <f>'Сводный отчет'!I75</f>
        <v>11.02</v>
      </c>
      <c r="G35" s="234">
        <f>'Сводный отчет'!J75</f>
        <v>44</v>
      </c>
      <c r="H35" s="234">
        <f>'Сводный отчет'!K75</f>
        <v>0</v>
      </c>
      <c r="I35" s="234">
        <f>'Сводный отчет'!L75</f>
        <v>0</v>
      </c>
      <c r="J35" s="234" t="str">
        <f>'Сводный отчет'!M75</f>
        <v>0,31,2</v>
      </c>
      <c r="K35" s="234">
        <f>'Сводный отчет'!N75</f>
        <v>48</v>
      </c>
      <c r="L35" s="234">
        <f>'Сводный отчет'!O75</f>
        <v>22</v>
      </c>
      <c r="M35" s="234">
        <f>'Сводный отчет'!P75</f>
        <v>22</v>
      </c>
      <c r="N35" s="234">
        <f>'Сводный отчет'!Q75</f>
        <v>268</v>
      </c>
      <c r="O35" s="234">
        <f>'Сводный отчет'!R75</f>
        <v>48</v>
      </c>
      <c r="P35" s="234">
        <f>'Сводный отчет'!S75</f>
        <v>11</v>
      </c>
      <c r="Q35" s="234">
        <f>'Сводный отчет'!T75</f>
        <v>11</v>
      </c>
      <c r="R35" s="234">
        <f>'Сводный отчет'!U75</f>
        <v>215</v>
      </c>
      <c r="S35" s="882">
        <f t="shared" si="0"/>
        <v>38</v>
      </c>
      <c r="T35" s="883"/>
    </row>
    <row r="36" spans="1:20" x14ac:dyDescent="0.3">
      <c r="A36" s="233" t="str">
        <f>'Сводный отчет'!B76</f>
        <v>Минская область</v>
      </c>
      <c r="B36" s="234" t="str">
        <f>'Сводный отчет'!C76</f>
        <v>Паталей Александр</v>
      </c>
      <c r="C36" s="234">
        <f>'Сводный отчет'!D76</f>
        <v>39036</v>
      </c>
      <c r="D36" s="234">
        <f>'Сводный отчет'!G76</f>
        <v>4.4000000000000004</v>
      </c>
      <c r="E36" s="234">
        <f>'Сводный отчет'!H76</f>
        <v>46</v>
      </c>
      <c r="F36" s="854">
        <f>'Сводный отчет'!I76</f>
        <v>7.39</v>
      </c>
      <c r="G36" s="854">
        <f>'Сводный отчет'!J76</f>
        <v>40</v>
      </c>
      <c r="H36" s="234">
        <f>'Сводный отчет'!K76</f>
        <v>0</v>
      </c>
      <c r="I36" s="234" t="str">
        <f>'Сводный отчет'!L76</f>
        <v/>
      </c>
      <c r="J36" s="234" t="str">
        <f>'Сводный отчет'!M76</f>
        <v>0,42,0</v>
      </c>
      <c r="K36" s="234">
        <f>'Сводный отчет'!N76</f>
        <v>35</v>
      </c>
      <c r="L36" s="234">
        <f>'Сводный отчет'!O76</f>
        <v>20</v>
      </c>
      <c r="M36" s="234">
        <f>'Сводный отчет'!P76</f>
        <v>20</v>
      </c>
      <c r="N36" s="234">
        <f>'Сводный отчет'!Q76</f>
        <v>265</v>
      </c>
      <c r="O36" s="234">
        <f>'Сводный отчет'!R76</f>
        <v>47</v>
      </c>
      <c r="P36" s="234">
        <f>'Сводный отчет'!S76</f>
        <v>30</v>
      </c>
      <c r="Q36" s="234">
        <f>'Сводный отчет'!T76</f>
        <v>50</v>
      </c>
      <c r="R36" s="234">
        <f>'Сводный отчет'!U76</f>
        <v>238</v>
      </c>
      <c r="S36" s="882">
        <v>21</v>
      </c>
      <c r="T36" s="883"/>
    </row>
    <row r="37" spans="1:20" x14ac:dyDescent="0.3">
      <c r="A37" s="233" t="str">
        <f>'Сводный отчет'!B77</f>
        <v>Минская область</v>
      </c>
      <c r="B37" s="234" t="str">
        <f>'Сводный отчет'!C77</f>
        <v>Минаев Александр</v>
      </c>
      <c r="C37" s="234">
        <f>'Сводный отчет'!D77</f>
        <v>39251</v>
      </c>
      <c r="D37" s="234">
        <f>'Сводный отчет'!G77</f>
        <v>4.5</v>
      </c>
      <c r="E37" s="234">
        <f>'Сводный отчет'!H77</f>
        <v>42</v>
      </c>
      <c r="F37" s="234">
        <f>'Сводный отчет'!I77</f>
        <v>7.13</v>
      </c>
      <c r="G37" s="234">
        <f>'Сводный отчет'!J77</f>
        <v>53</v>
      </c>
      <c r="H37" s="234">
        <f>'Сводный отчет'!K77</f>
        <v>0</v>
      </c>
      <c r="I37" s="234" t="str">
        <f>'Сводный отчет'!L77</f>
        <v/>
      </c>
      <c r="J37" s="234" t="str">
        <f>'Сводный отчет'!M77</f>
        <v>0,26,9</v>
      </c>
      <c r="K37" s="234">
        <f>'Сводный отчет'!N77</f>
        <v>60</v>
      </c>
      <c r="L37" s="234">
        <f>'Сводный отчет'!O77</f>
        <v>10</v>
      </c>
      <c r="M37" s="234">
        <f>'Сводный отчет'!P77</f>
        <v>10</v>
      </c>
      <c r="N37" s="234">
        <f>'Сводный отчет'!Q77</f>
        <v>241</v>
      </c>
      <c r="O37" s="234">
        <f>'Сводный отчет'!R77</f>
        <v>23</v>
      </c>
      <c r="P37" s="234">
        <f>'Сводный отчет'!S77</f>
        <v>23</v>
      </c>
      <c r="Q37" s="234">
        <f>'Сводный отчет'!T77</f>
        <v>36</v>
      </c>
      <c r="R37" s="234">
        <f>'Сводный отчет'!U77</f>
        <v>224</v>
      </c>
      <c r="S37" s="882">
        <f t="shared" si="0"/>
        <v>34</v>
      </c>
      <c r="T37" s="883"/>
    </row>
    <row r="38" spans="1:20" x14ac:dyDescent="0.3">
      <c r="A38" s="233" t="str">
        <f>'Сводный отчет'!B78</f>
        <v>Минская область</v>
      </c>
      <c r="B38" s="234" t="str">
        <f>'Сводный отчет'!C78</f>
        <v>Белов Александр</v>
      </c>
      <c r="C38" s="234">
        <f>'Сводный отчет'!D78</f>
        <v>38884</v>
      </c>
      <c r="D38" s="234">
        <f>'Сводный отчет'!G78</f>
        <v>4.0999999999999996</v>
      </c>
      <c r="E38" s="234">
        <f>'Сводный отчет'!H78</f>
        <v>57</v>
      </c>
      <c r="F38" s="854">
        <f>'Сводный отчет'!I78</f>
        <v>7.37</v>
      </c>
      <c r="G38" s="854">
        <f>'Сводный отчет'!J78</f>
        <v>41</v>
      </c>
      <c r="H38" s="234">
        <f>'Сводный отчет'!K78</f>
        <v>0</v>
      </c>
      <c r="I38" s="234" t="str">
        <f>'Сводный отчет'!L78</f>
        <v/>
      </c>
      <c r="J38" s="234" t="str">
        <f>'Сводный отчет'!M78</f>
        <v>0,46,1</v>
      </c>
      <c r="K38" s="234">
        <f>'Сводный отчет'!N78</f>
        <v>30</v>
      </c>
      <c r="L38" s="234">
        <f>'Сводный отчет'!O78</f>
        <v>23</v>
      </c>
      <c r="M38" s="234">
        <f>'Сводный отчет'!P78</f>
        <v>23</v>
      </c>
      <c r="N38" s="234">
        <f>'Сводный отчет'!Q78</f>
        <v>265</v>
      </c>
      <c r="O38" s="234">
        <f>'Сводный отчет'!R78</f>
        <v>47</v>
      </c>
      <c r="P38" s="234">
        <f>'Сводный отчет'!S78</f>
        <v>25</v>
      </c>
      <c r="Q38" s="234">
        <f>'Сводный отчет'!T78</f>
        <v>40</v>
      </c>
      <c r="R38" s="234">
        <f>'Сводный отчет'!U78</f>
        <v>238</v>
      </c>
      <c r="S38" s="882">
        <f t="shared" si="0"/>
        <v>20</v>
      </c>
      <c r="T38" s="883"/>
    </row>
    <row r="39" spans="1:20" ht="21" thickBot="1" x14ac:dyDescent="0.35">
      <c r="A39" s="239" t="str">
        <f>'Сводный отчет'!B79</f>
        <v>Минская область</v>
      </c>
      <c r="B39" s="571" t="str">
        <f>'Сводный отчет'!C79</f>
        <v>Санец Максим</v>
      </c>
      <c r="C39" s="571">
        <f>'Сводный отчет'!D79</f>
        <v>38703</v>
      </c>
      <c r="D39" s="571">
        <f>'Сводный отчет'!G79</f>
        <v>4.2</v>
      </c>
      <c r="E39" s="571">
        <f>'Сводный отчет'!H79</f>
        <v>53</v>
      </c>
      <c r="F39" s="862">
        <f>'Сводный отчет'!I79</f>
        <v>12.16</v>
      </c>
      <c r="G39" s="862">
        <f>'Сводный отчет'!J79</f>
        <v>28</v>
      </c>
      <c r="H39" s="571">
        <f>'Сводный отчет'!K79</f>
        <v>0</v>
      </c>
      <c r="I39" s="571" t="str">
        <f>'Сводный отчет'!L79</f>
        <v/>
      </c>
      <c r="J39" s="862" t="str">
        <f>'Сводный отчет'!M79</f>
        <v>0,39,4</v>
      </c>
      <c r="K39" s="862">
        <f>'Сводный отчет'!N79</f>
        <v>36</v>
      </c>
      <c r="L39" s="571">
        <f>'Сводный отчет'!O79</f>
        <v>24</v>
      </c>
      <c r="M39" s="571">
        <f>'Сводный отчет'!P79</f>
        <v>24</v>
      </c>
      <c r="N39" s="571">
        <f>'Сводный отчет'!Q79</f>
        <v>270</v>
      </c>
      <c r="O39" s="571">
        <f>'Сводный отчет'!R79</f>
        <v>50</v>
      </c>
      <c r="P39" s="571">
        <f>'Сводный отчет'!S79</f>
        <v>27</v>
      </c>
      <c r="Q39" s="571">
        <f>'Сводный отчет'!T79</f>
        <v>43</v>
      </c>
      <c r="R39" s="571">
        <f>'Сводный отчет'!U79</f>
        <v>234</v>
      </c>
      <c r="S39" s="884">
        <v>26</v>
      </c>
      <c r="T39" s="885"/>
    </row>
    <row r="40" spans="1:20" x14ac:dyDescent="0.3">
      <c r="A40" s="228" t="str">
        <f>'Сводный отчет'!B88</f>
        <v>г. Минск</v>
      </c>
      <c r="B40" s="229" t="str">
        <f>'Сводный отчет'!C88</f>
        <v>Сакольчик Никита</v>
      </c>
      <c r="C40" s="229">
        <f>'Сводный отчет'!D88</f>
        <v>38216</v>
      </c>
      <c r="D40" s="229">
        <f>'Сводный отчет'!G88</f>
        <v>4.2</v>
      </c>
      <c r="E40" s="229">
        <f>'Сводный отчет'!H88</f>
        <v>53</v>
      </c>
      <c r="F40" s="229">
        <f>'Сводный отчет'!I88</f>
        <v>10.210000000000001</v>
      </c>
      <c r="G40" s="229">
        <f>'Сводный отчет'!J88</f>
        <v>60</v>
      </c>
      <c r="H40" s="229">
        <f>'Сводный отчет'!K88</f>
        <v>0</v>
      </c>
      <c r="I40" s="229" t="str">
        <f>'Сводный отчет'!L88</f>
        <v/>
      </c>
      <c r="J40" s="229" t="str">
        <f>'Сводный отчет'!M88</f>
        <v>0,59,2</v>
      </c>
      <c r="K40" s="229">
        <f>'Сводный отчет'!N88</f>
        <v>16</v>
      </c>
      <c r="L40" s="229">
        <f>'Сводный отчет'!O88</f>
        <v>36</v>
      </c>
      <c r="M40" s="229">
        <f>'Сводный отчет'!P88</f>
        <v>36</v>
      </c>
      <c r="N40" s="229">
        <f>'Сводный отчет'!Q88</f>
        <v>271</v>
      </c>
      <c r="O40" s="229">
        <f>'Сводный отчет'!R88</f>
        <v>51</v>
      </c>
      <c r="P40" s="229">
        <f>'Сводный отчет'!S88</f>
        <v>20</v>
      </c>
      <c r="Q40" s="229">
        <f>'Сводный отчет'!T88</f>
        <v>29</v>
      </c>
      <c r="R40" s="229">
        <f>'Сводный отчет'!U88</f>
        <v>245</v>
      </c>
      <c r="S40" s="886">
        <f t="shared" si="0"/>
        <v>17</v>
      </c>
      <c r="T40" s="887"/>
    </row>
    <row r="41" spans="1:20" x14ac:dyDescent="0.3">
      <c r="A41" s="233" t="str">
        <f>'Сводный отчет'!B89</f>
        <v>г. Минск</v>
      </c>
      <c r="B41" s="234" t="str">
        <f>'Сводный отчет'!C89</f>
        <v>Ленко Евгений</v>
      </c>
      <c r="C41" s="234">
        <f>'Сводный отчет'!D89</f>
        <v>37971</v>
      </c>
      <c r="D41" s="578">
        <f>'Сводный отчет'!G89</f>
        <v>4.5</v>
      </c>
      <c r="E41" s="578">
        <f>'Сводный отчет'!H89</f>
        <v>42</v>
      </c>
      <c r="F41" s="578">
        <f>'Сводный отчет'!I89</f>
        <v>12.08</v>
      </c>
      <c r="G41" s="578">
        <f>'Сводный отчет'!J89</f>
        <v>29</v>
      </c>
      <c r="H41" s="578">
        <f>'Сводный отчет'!K89</f>
        <v>0</v>
      </c>
      <c r="I41" s="578" t="str">
        <f>'Сводный отчет'!L89</f>
        <v/>
      </c>
      <c r="J41" s="578" t="str">
        <f>'Сводный отчет'!M89</f>
        <v>0,38,6</v>
      </c>
      <c r="K41" s="578">
        <f>'Сводный отчет'!N89</f>
        <v>37</v>
      </c>
      <c r="L41" s="578">
        <f>'Сводный отчет'!O89</f>
        <v>32</v>
      </c>
      <c r="M41" s="578">
        <f>'Сводный отчет'!P89</f>
        <v>32</v>
      </c>
      <c r="N41" s="578">
        <f>'Сводный отчет'!Q89</f>
        <v>257</v>
      </c>
      <c r="O41" s="578">
        <f>'Сводный отчет'!R89</f>
        <v>37</v>
      </c>
      <c r="P41" s="578">
        <f>'Сводный отчет'!S89</f>
        <v>27</v>
      </c>
      <c r="Q41" s="578">
        <f>'Сводный отчет'!T89</f>
        <v>43</v>
      </c>
      <c r="R41" s="578">
        <f>'Сводный отчет'!U89</f>
        <v>220</v>
      </c>
      <c r="S41" s="882">
        <f t="shared" si="0"/>
        <v>36</v>
      </c>
      <c r="T41" s="883"/>
    </row>
    <row r="42" spans="1:20" x14ac:dyDescent="0.3">
      <c r="A42" s="233" t="str">
        <f>'Сводный отчет'!B90</f>
        <v>г. Минск</v>
      </c>
      <c r="B42" s="234" t="str">
        <f>'Сводный отчет'!C90</f>
        <v>Егоров Панкрат</v>
      </c>
      <c r="C42" s="234">
        <f>'Сводный отчет'!D90</f>
        <v>38394</v>
      </c>
      <c r="D42" s="578">
        <f>'Сводный отчет'!G90</f>
        <v>4.0999999999999996</v>
      </c>
      <c r="E42" s="578">
        <f>'Сводный отчет'!H90</f>
        <v>56</v>
      </c>
      <c r="F42" s="578">
        <f>'Сводный отчет'!I90</f>
        <v>11.43</v>
      </c>
      <c r="G42" s="578">
        <f>'Сводный отчет'!J90</f>
        <v>33</v>
      </c>
      <c r="H42" s="578">
        <f>'Сводный отчет'!K90</f>
        <v>0</v>
      </c>
      <c r="I42" s="578">
        <f>'Сводный отчет'!L90</f>
        <v>0</v>
      </c>
      <c r="J42" s="578" t="str">
        <f>'Сводный отчет'!M90</f>
        <v>0,31,2</v>
      </c>
      <c r="K42" s="578">
        <f>'Сводный отчет'!N90</f>
        <v>48</v>
      </c>
      <c r="L42" s="578">
        <f>'Сводный отчет'!O90</f>
        <v>32</v>
      </c>
      <c r="M42" s="578">
        <f>'Сводный отчет'!P90</f>
        <v>32</v>
      </c>
      <c r="N42" s="578">
        <f>'Сводный отчет'!Q90</f>
        <v>284</v>
      </c>
      <c r="O42" s="578">
        <f>'Сводный отчет'!R90</f>
        <v>60</v>
      </c>
      <c r="P42" s="578">
        <f>'Сводный отчет'!S90</f>
        <v>24</v>
      </c>
      <c r="Q42" s="578">
        <f>'Сводный отчет'!T90</f>
        <v>37</v>
      </c>
      <c r="R42" s="578">
        <f>'Сводный отчет'!U90</f>
        <v>266</v>
      </c>
      <c r="S42" s="882">
        <f t="shared" si="0"/>
        <v>10</v>
      </c>
      <c r="T42" s="883"/>
    </row>
    <row r="43" spans="1:20" x14ac:dyDescent="0.3">
      <c r="A43" s="233" t="str">
        <f>'Сводный отчет'!B91</f>
        <v>г. Минск</v>
      </c>
      <c r="B43" s="234" t="str">
        <f>'Сводный отчет'!C91</f>
        <v>Нелюб Никита</v>
      </c>
      <c r="C43" s="234">
        <f>'Сводный отчет'!D91</f>
        <v>38427</v>
      </c>
      <c r="D43" s="578">
        <f>'Сводный отчет'!G91</f>
        <v>4.2</v>
      </c>
      <c r="E43" s="578">
        <f>'Сводный отчет'!H91</f>
        <v>53</v>
      </c>
      <c r="F43" s="856">
        <f>'Сводный отчет'!I91</f>
        <v>10.56</v>
      </c>
      <c r="G43" s="856">
        <f>'Сводный отчет'!J91</f>
        <v>47</v>
      </c>
      <c r="H43" s="578">
        <f>'Сводный отчет'!K91</f>
        <v>0</v>
      </c>
      <c r="I43" s="578" t="str">
        <f>'Сводный отчет'!L91</f>
        <v/>
      </c>
      <c r="J43" s="856" t="str">
        <f>'Сводный отчет'!M91</f>
        <v>0,33,5</v>
      </c>
      <c r="K43" s="856">
        <f>'Сводный отчет'!N91</f>
        <v>44</v>
      </c>
      <c r="L43" s="578">
        <f>'Сводный отчет'!O91</f>
        <v>17</v>
      </c>
      <c r="M43" s="578">
        <f>'Сводный отчет'!P91</f>
        <v>17</v>
      </c>
      <c r="N43" s="578">
        <f>'Сводный отчет'!Q91</f>
        <v>254</v>
      </c>
      <c r="O43" s="578">
        <f>'Сводный отчет'!R91</f>
        <v>34</v>
      </c>
      <c r="P43" s="578">
        <f>'Сводный отчет'!S91</f>
        <v>23</v>
      </c>
      <c r="Q43" s="578">
        <f>'Сводный отчет'!T91</f>
        <v>35</v>
      </c>
      <c r="R43" s="578">
        <f>'Сводный отчет'!U91</f>
        <v>230</v>
      </c>
      <c r="S43" s="882">
        <f t="shared" si="0"/>
        <v>29</v>
      </c>
      <c r="T43" s="883"/>
    </row>
    <row r="44" spans="1:20" x14ac:dyDescent="0.3">
      <c r="A44" s="233" t="str">
        <f>'Сводный отчет'!B92</f>
        <v>г. Минск</v>
      </c>
      <c r="B44" s="234" t="str">
        <f>'Сводный отчет'!C92</f>
        <v>Чернышев Александр</v>
      </c>
      <c r="C44" s="234">
        <f>'Сводный отчет'!D92</f>
        <v>38650</v>
      </c>
      <c r="D44" s="578">
        <f>'Сводный отчет'!G92</f>
        <v>4.5</v>
      </c>
      <c r="E44" s="578">
        <f>'Сводный отчет'!H92</f>
        <v>42</v>
      </c>
      <c r="F44" s="578">
        <f>'Сводный отчет'!I92</f>
        <v>10.5</v>
      </c>
      <c r="G44" s="578">
        <f>'Сводный отчет'!J92</f>
        <v>50</v>
      </c>
      <c r="H44" s="578">
        <f>'Сводный отчет'!K92</f>
        <v>0</v>
      </c>
      <c r="I44" s="578" t="str">
        <f>'Сводный отчет'!L92</f>
        <v/>
      </c>
      <c r="J44" s="578" t="str">
        <f>'Сводный отчет'!M92</f>
        <v>0,26,8</v>
      </c>
      <c r="K44" s="578">
        <f>'Сводный отчет'!N92</f>
        <v>60</v>
      </c>
      <c r="L44" s="578">
        <f>'Сводный отчет'!O92</f>
        <v>38</v>
      </c>
      <c r="M44" s="578">
        <f>'Сводный отчет'!P92</f>
        <v>38</v>
      </c>
      <c r="N44" s="578">
        <f>'Сводный отчет'!Q92</f>
        <v>271</v>
      </c>
      <c r="O44" s="578">
        <f>'Сводный отчет'!R92</f>
        <v>51</v>
      </c>
      <c r="P44" s="578">
        <f>'Сводный отчет'!S92</f>
        <v>23</v>
      </c>
      <c r="Q44" s="578">
        <f>'Сводный отчет'!T92</f>
        <v>35</v>
      </c>
      <c r="R44" s="578">
        <f>'Сводный отчет'!U92</f>
        <v>276</v>
      </c>
      <c r="S44" s="882">
        <f t="shared" si="0"/>
        <v>5</v>
      </c>
      <c r="T44" s="883"/>
    </row>
    <row r="45" spans="1:20" ht="21" thickBot="1" x14ac:dyDescent="0.35">
      <c r="A45" s="239" t="str">
        <f>'Сводный отчет'!B93</f>
        <v>г. Минск</v>
      </c>
      <c r="B45" s="571" t="str">
        <f>'Сводный отчет'!C93</f>
        <v>Домкин Иван</v>
      </c>
      <c r="C45" s="571">
        <f>'Сводный отчет'!D93</f>
        <v>38659</v>
      </c>
      <c r="D45" s="851">
        <f>'Сводный отчет'!G93</f>
        <v>4.3</v>
      </c>
      <c r="E45" s="851">
        <f>'Сводный отчет'!H93</f>
        <v>49</v>
      </c>
      <c r="F45" s="851">
        <f>'Сводный отчет'!I93</f>
        <v>10.57</v>
      </c>
      <c r="G45" s="851">
        <f>'Сводный отчет'!J93</f>
        <v>46</v>
      </c>
      <c r="H45" s="851">
        <f>'Сводный отчет'!K93</f>
        <v>0</v>
      </c>
      <c r="I45" s="851" t="str">
        <f>'Сводный отчет'!L93</f>
        <v/>
      </c>
      <c r="J45" s="851" t="str">
        <f>'Сводный отчет'!M93</f>
        <v>0,36,1</v>
      </c>
      <c r="K45" s="851">
        <f>'Сводный отчет'!N93</f>
        <v>39</v>
      </c>
      <c r="L45" s="851">
        <f>'Сводный отчет'!O93</f>
        <v>36</v>
      </c>
      <c r="M45" s="851">
        <f>'Сводный отчет'!P93</f>
        <v>36</v>
      </c>
      <c r="N45" s="851">
        <f>'Сводный отчет'!Q93</f>
        <v>252</v>
      </c>
      <c r="O45" s="851">
        <f>'Сводный отчет'!R93</f>
        <v>32</v>
      </c>
      <c r="P45" s="851">
        <f>'Сводный отчет'!S93</f>
        <v>24</v>
      </c>
      <c r="Q45" s="851">
        <f>'Сводный отчет'!T93</f>
        <v>37</v>
      </c>
      <c r="R45" s="851">
        <f>'Сводный отчет'!U93</f>
        <v>239</v>
      </c>
      <c r="S45" s="823">
        <f t="shared" si="0"/>
        <v>19</v>
      </c>
      <c r="T45" s="824"/>
    </row>
    <row r="46" spans="1:20" ht="20.25" hidden="1" customHeight="1" x14ac:dyDescent="0.25">
      <c r="A46" s="707" t="s">
        <v>192</v>
      </c>
      <c r="B46" s="708"/>
      <c r="C46" s="708"/>
      <c r="D46" s="708"/>
      <c r="E46" s="708"/>
      <c r="F46" s="708"/>
      <c r="G46" s="708"/>
      <c r="H46" s="708"/>
      <c r="I46" s="708"/>
      <c r="J46" s="708"/>
      <c r="K46" s="708"/>
      <c r="L46" s="708"/>
      <c r="M46" s="708"/>
      <c r="N46" s="708"/>
      <c r="O46" s="708"/>
      <c r="P46" s="708"/>
      <c r="Q46" s="708"/>
      <c r="R46" s="708"/>
      <c r="S46" s="708"/>
      <c r="T46" s="709"/>
    </row>
    <row r="47" spans="1:20" ht="15" hidden="1" x14ac:dyDescent="0.25">
      <c r="A47" s="707"/>
      <c r="B47" s="708"/>
      <c r="C47" s="708"/>
      <c r="D47" s="708"/>
      <c r="E47" s="708"/>
      <c r="F47" s="708"/>
      <c r="G47" s="708"/>
      <c r="H47" s="708"/>
      <c r="I47" s="708"/>
      <c r="J47" s="708"/>
      <c r="K47" s="708"/>
      <c r="L47" s="708"/>
      <c r="M47" s="708"/>
      <c r="N47" s="708"/>
      <c r="O47" s="708"/>
      <c r="P47" s="708"/>
      <c r="Q47" s="708"/>
      <c r="R47" s="708"/>
      <c r="S47" s="708"/>
      <c r="T47" s="709"/>
    </row>
    <row r="48" spans="1:20" hidden="1" x14ac:dyDescent="0.25">
      <c r="A48" s="228" t="str">
        <f>'Сводный отчет'!B17</f>
        <v>Брестская Область</v>
      </c>
      <c r="B48" s="229">
        <f>'Сводный отчет'!C17</f>
        <v>0</v>
      </c>
      <c r="C48" s="229">
        <f>'Сводный отчет'!D17</f>
        <v>0</v>
      </c>
      <c r="D48" s="229">
        <f>'Сводный отчет'!G17</f>
        <v>0</v>
      </c>
      <c r="E48" s="229" t="str">
        <f>'Сводный отчет'!H17</f>
        <v/>
      </c>
      <c r="F48" s="229">
        <f>'Сводный отчет'!I17</f>
        <v>0</v>
      </c>
      <c r="G48" s="229" t="str">
        <f>'Сводный отчет'!J17</f>
        <v/>
      </c>
      <c r="H48" s="229">
        <f>'Сводный отчет'!K17</f>
        <v>0</v>
      </c>
      <c r="I48" s="229">
        <f>'Сводный отчет'!L17</f>
        <v>0</v>
      </c>
      <c r="J48" s="229">
        <f>'Сводный отчет'!M17</f>
        <v>0</v>
      </c>
      <c r="K48" s="229" t="str">
        <f>'Сводный отчет'!N17</f>
        <v/>
      </c>
      <c r="L48" s="229">
        <f>'Сводный отчет'!O17</f>
        <v>0</v>
      </c>
      <c r="M48" s="229" t="str">
        <f>'Сводный отчет'!P17</f>
        <v/>
      </c>
      <c r="N48" s="229">
        <f>'Сводный отчет'!Q17</f>
        <v>0</v>
      </c>
      <c r="O48" s="229" t="str">
        <f>'Сводный отчет'!R17</f>
        <v/>
      </c>
      <c r="P48" s="229">
        <f>'Сводный отчет'!S17</f>
        <v>0</v>
      </c>
      <c r="Q48" s="229" t="str">
        <f>'Сводный отчет'!T17</f>
        <v/>
      </c>
      <c r="R48" s="231">
        <f>'Сводный отчет'!U17</f>
        <v>0</v>
      </c>
      <c r="S48" s="833">
        <f>IFERROR(_xlfn.RANK.EQ(R48,$R$48:$R$54,0),"")</f>
        <v>1</v>
      </c>
      <c r="T48" s="834"/>
    </row>
    <row r="49" spans="1:20" hidden="1" x14ac:dyDescent="0.25">
      <c r="A49" s="233" t="str">
        <f>'Сводный отчет'!B31</f>
        <v>Витебская область</v>
      </c>
      <c r="B49" s="234">
        <f>'Сводный отчет'!C31</f>
        <v>0</v>
      </c>
      <c r="C49" s="234">
        <f>'Сводный отчет'!D31</f>
        <v>0</v>
      </c>
      <c r="D49" s="234">
        <f>'Сводный отчет'!G31</f>
        <v>0</v>
      </c>
      <c r="E49" s="234" t="str">
        <f>'Сводный отчет'!H31</f>
        <v/>
      </c>
      <c r="F49" s="234">
        <f>'Сводный отчет'!I31</f>
        <v>0</v>
      </c>
      <c r="G49" s="234" t="str">
        <f>'Сводный отчет'!J31</f>
        <v/>
      </c>
      <c r="H49" s="234">
        <f>'Сводный отчет'!K31</f>
        <v>0</v>
      </c>
      <c r="I49" s="234">
        <f>'Сводный отчет'!L31</f>
        <v>0</v>
      </c>
      <c r="J49" s="234">
        <f>'Сводный отчет'!M31</f>
        <v>0</v>
      </c>
      <c r="K49" s="234" t="str">
        <f>'Сводный отчет'!N31</f>
        <v/>
      </c>
      <c r="L49" s="234">
        <f>'Сводный отчет'!O31</f>
        <v>0</v>
      </c>
      <c r="M49" s="234" t="str">
        <f>'Сводный отчет'!P31</f>
        <v/>
      </c>
      <c r="N49" s="234">
        <f>'Сводный отчет'!Q31</f>
        <v>0</v>
      </c>
      <c r="O49" s="234" t="str">
        <f>'Сводный отчет'!R31</f>
        <v/>
      </c>
      <c r="P49" s="234">
        <f>'Сводный отчет'!S31</f>
        <v>0</v>
      </c>
      <c r="Q49" s="234" t="str">
        <f>'Сводный отчет'!T31</f>
        <v/>
      </c>
      <c r="R49" s="236">
        <f>'Сводный отчет'!U31</f>
        <v>0</v>
      </c>
      <c r="S49" s="825">
        <f t="shared" ref="S49:S54" si="1">IFERROR(_xlfn.RANK.EQ(R49,$R$48:$R$54,0),"")</f>
        <v>1</v>
      </c>
      <c r="T49" s="826"/>
    </row>
    <row r="50" spans="1:20" hidden="1" x14ac:dyDescent="0.25">
      <c r="A50" s="233" t="str">
        <f>'Сводный отчет'!B45</f>
        <v>Гомельская область</v>
      </c>
      <c r="B50" s="234">
        <f>'Сводный отчет'!C45</f>
        <v>0</v>
      </c>
      <c r="C50" s="234">
        <f>'Сводный отчет'!D45</f>
        <v>0</v>
      </c>
      <c r="D50" s="234">
        <f>'Сводный отчет'!G45</f>
        <v>0</v>
      </c>
      <c r="E50" s="234" t="str">
        <f>'Сводный отчет'!H45</f>
        <v/>
      </c>
      <c r="F50" s="234">
        <f>'Сводный отчет'!I45</f>
        <v>0</v>
      </c>
      <c r="G50" s="234" t="str">
        <f>'Сводный отчет'!J45</f>
        <v/>
      </c>
      <c r="H50" s="234">
        <f>'Сводный отчет'!K45</f>
        <v>0</v>
      </c>
      <c r="I50" s="234">
        <f>'Сводный отчет'!L45</f>
        <v>0</v>
      </c>
      <c r="J50" s="234">
        <f>'Сводный отчет'!M45</f>
        <v>0</v>
      </c>
      <c r="K50" s="234" t="str">
        <f>'Сводный отчет'!N45</f>
        <v/>
      </c>
      <c r="L50" s="234">
        <f>'Сводный отчет'!O45</f>
        <v>0</v>
      </c>
      <c r="M50" s="234" t="str">
        <f>'Сводный отчет'!P45</f>
        <v/>
      </c>
      <c r="N50" s="234">
        <f>'Сводный отчет'!Q45</f>
        <v>0</v>
      </c>
      <c r="O50" s="234" t="str">
        <f>'Сводный отчет'!R45</f>
        <v/>
      </c>
      <c r="P50" s="234">
        <f>'Сводный отчет'!S45</f>
        <v>0</v>
      </c>
      <c r="Q50" s="234" t="str">
        <f>'Сводный отчет'!T45</f>
        <v/>
      </c>
      <c r="R50" s="236">
        <f>'Сводный отчет'!U45</f>
        <v>0</v>
      </c>
      <c r="S50" s="825">
        <f t="shared" si="1"/>
        <v>1</v>
      </c>
      <c r="T50" s="826"/>
    </row>
    <row r="51" spans="1:20" hidden="1" x14ac:dyDescent="0.25">
      <c r="A51" s="233" t="str">
        <f>'Сводный отчет'!B59</f>
        <v>Гродненская область</v>
      </c>
      <c r="B51" s="234">
        <f>'Сводный отчет'!C59</f>
        <v>0</v>
      </c>
      <c r="C51" s="234">
        <f>'Сводный отчет'!D59</f>
        <v>0</v>
      </c>
      <c r="D51" s="234">
        <f>'Сводный отчет'!G59</f>
        <v>0</v>
      </c>
      <c r="E51" s="234" t="str">
        <f>'Сводный отчет'!H59</f>
        <v/>
      </c>
      <c r="F51" s="234">
        <f>'Сводный отчет'!I59</f>
        <v>0</v>
      </c>
      <c r="G51" s="234" t="str">
        <f>'Сводный отчет'!J59</f>
        <v/>
      </c>
      <c r="H51" s="234">
        <f>'Сводный отчет'!K59</f>
        <v>0</v>
      </c>
      <c r="I51" s="234" t="str">
        <f>'Сводный отчет'!L59</f>
        <v/>
      </c>
      <c r="J51" s="234">
        <f>'Сводный отчет'!M59</f>
        <v>0</v>
      </c>
      <c r="K51" s="234" t="str">
        <f>'Сводный отчет'!N59</f>
        <v/>
      </c>
      <c r="L51" s="234">
        <f>'Сводный отчет'!O59</f>
        <v>0</v>
      </c>
      <c r="M51" s="234" t="str">
        <f>'Сводный отчет'!P59</f>
        <v/>
      </c>
      <c r="N51" s="234">
        <f>'Сводный отчет'!Q59</f>
        <v>0</v>
      </c>
      <c r="O51" s="234" t="str">
        <f>'Сводный отчет'!R59</f>
        <v/>
      </c>
      <c r="P51" s="234">
        <f>'Сводный отчет'!S59</f>
        <v>0</v>
      </c>
      <c r="Q51" s="234" t="str">
        <f>'Сводный отчет'!T59</f>
        <v/>
      </c>
      <c r="R51" s="236">
        <f>'Сводный отчет'!U59</f>
        <v>0</v>
      </c>
      <c r="S51" s="825">
        <f t="shared" si="1"/>
        <v>1</v>
      </c>
      <c r="T51" s="826"/>
    </row>
    <row r="52" spans="1:20" hidden="1" x14ac:dyDescent="0.25">
      <c r="A52" s="233" t="str">
        <f>'Сводный отчет'!B73</f>
        <v>Могилевская Область</v>
      </c>
      <c r="B52" s="234">
        <f>'Сводный отчет'!C73</f>
        <v>0</v>
      </c>
      <c r="C52" s="234">
        <f>'Сводный отчет'!D73</f>
        <v>0</v>
      </c>
      <c r="D52" s="234">
        <f>'Сводный отчет'!G73</f>
        <v>0</v>
      </c>
      <c r="E52" s="234" t="str">
        <f>'Сводный отчет'!H73</f>
        <v/>
      </c>
      <c r="F52" s="234">
        <f>'Сводный отчет'!I73</f>
        <v>0</v>
      </c>
      <c r="G52" s="234" t="str">
        <f>'Сводный отчет'!J73</f>
        <v/>
      </c>
      <c r="H52" s="234">
        <f>'Сводный отчет'!K73</f>
        <v>0</v>
      </c>
      <c r="I52" s="234" t="str">
        <f>'Сводный отчет'!L73</f>
        <v/>
      </c>
      <c r="J52" s="234">
        <f>'Сводный отчет'!M73</f>
        <v>0</v>
      </c>
      <c r="K52" s="234" t="str">
        <f>'Сводный отчет'!N73</f>
        <v/>
      </c>
      <c r="L52" s="234">
        <f>'Сводный отчет'!O73</f>
        <v>0</v>
      </c>
      <c r="M52" s="234" t="str">
        <f>'Сводный отчет'!P73</f>
        <v/>
      </c>
      <c r="N52" s="234">
        <f>'Сводный отчет'!Q73</f>
        <v>0</v>
      </c>
      <c r="O52" s="234" t="str">
        <f>'Сводный отчет'!R73</f>
        <v/>
      </c>
      <c r="P52" s="234">
        <f>'Сводный отчет'!S73</f>
        <v>0</v>
      </c>
      <c r="Q52" s="234" t="str">
        <f>'Сводный отчет'!T73</f>
        <v/>
      </c>
      <c r="R52" s="236">
        <f>'Сводный отчет'!U73</f>
        <v>0</v>
      </c>
      <c r="S52" s="825">
        <f t="shared" si="1"/>
        <v>1</v>
      </c>
      <c r="T52" s="826"/>
    </row>
    <row r="53" spans="1:20" hidden="1" x14ac:dyDescent="0.25">
      <c r="A53" s="233" t="str">
        <f>'Сводный отчет'!B87</f>
        <v>Минская область</v>
      </c>
      <c r="B53" s="234">
        <f>'Сводный отчет'!C87</f>
        <v>0</v>
      </c>
      <c r="C53" s="234">
        <f>'Сводный отчет'!D87</f>
        <v>0</v>
      </c>
      <c r="D53" s="234">
        <f>'Сводный отчет'!G87</f>
        <v>0</v>
      </c>
      <c r="E53" s="234" t="str">
        <f>'Сводный отчет'!H87</f>
        <v/>
      </c>
      <c r="F53" s="234">
        <f>'Сводный отчет'!I87</f>
        <v>0</v>
      </c>
      <c r="G53" s="234" t="str">
        <f>'Сводный отчет'!J87</f>
        <v/>
      </c>
      <c r="H53" s="234">
        <f>'Сводный отчет'!K87</f>
        <v>0</v>
      </c>
      <c r="I53" s="234" t="str">
        <f>'Сводный отчет'!L87</f>
        <v/>
      </c>
      <c r="J53" s="234">
        <f>'Сводный отчет'!M87</f>
        <v>0</v>
      </c>
      <c r="K53" s="234" t="str">
        <f>'Сводный отчет'!N87</f>
        <v/>
      </c>
      <c r="L53" s="234">
        <f>'Сводный отчет'!O87</f>
        <v>0</v>
      </c>
      <c r="M53" s="234" t="str">
        <f>'Сводный отчет'!P87</f>
        <v/>
      </c>
      <c r="N53" s="234">
        <f>'Сводный отчет'!Q87</f>
        <v>0</v>
      </c>
      <c r="O53" s="234" t="str">
        <f>'Сводный отчет'!R87</f>
        <v/>
      </c>
      <c r="P53" s="234">
        <f>'Сводный отчет'!S87</f>
        <v>0</v>
      </c>
      <c r="Q53" s="234" t="str">
        <f>'Сводный отчет'!T87</f>
        <v/>
      </c>
      <c r="R53" s="236">
        <f>'Сводный отчет'!U87</f>
        <v>0</v>
      </c>
      <c r="S53" s="825">
        <f t="shared" si="1"/>
        <v>1</v>
      </c>
      <c r="T53" s="826"/>
    </row>
    <row r="54" spans="1:20" ht="21" hidden="1" customHeight="1" thickBot="1" x14ac:dyDescent="0.3">
      <c r="A54" s="567" t="str">
        <f>'Сводный отчет'!B101</f>
        <v>г. Минск</v>
      </c>
      <c r="B54" s="251">
        <f>'Сводный отчет'!C101</f>
        <v>0</v>
      </c>
      <c r="C54" s="251">
        <f>'Сводный отчет'!D101</f>
        <v>0</v>
      </c>
      <c r="D54" s="251">
        <f>'Сводный отчет'!G101</f>
        <v>0</v>
      </c>
      <c r="E54" s="251" t="str">
        <f>'Сводный отчет'!H101</f>
        <v/>
      </c>
      <c r="F54" s="251">
        <f>'Сводный отчет'!I101</f>
        <v>0</v>
      </c>
      <c r="G54" s="251" t="str">
        <f>'Сводный отчет'!J101</f>
        <v/>
      </c>
      <c r="H54" s="251">
        <f>'Сводный отчет'!K101</f>
        <v>0</v>
      </c>
      <c r="I54" s="251" t="str">
        <f>'Сводный отчет'!L101</f>
        <v/>
      </c>
      <c r="J54" s="251">
        <f>'Сводный отчет'!M101</f>
        <v>0</v>
      </c>
      <c r="K54" s="251" t="str">
        <f>'Сводный отчет'!N101</f>
        <v/>
      </c>
      <c r="L54" s="251">
        <f>'Сводный отчет'!O101</f>
        <v>0</v>
      </c>
      <c r="M54" s="251" t="str">
        <f>'Сводный отчет'!P101</f>
        <v/>
      </c>
      <c r="N54" s="251">
        <f>'Сводный отчет'!Q101</f>
        <v>0</v>
      </c>
      <c r="O54" s="251" t="str">
        <f>'Сводный отчет'!R101</f>
        <v/>
      </c>
      <c r="P54" s="251">
        <f>'Сводный отчет'!S101</f>
        <v>0</v>
      </c>
      <c r="Q54" s="251" t="str">
        <f>'Сводный отчет'!T101</f>
        <v/>
      </c>
      <c r="R54" s="568">
        <f>'Сводный отчет'!U101</f>
        <v>0</v>
      </c>
      <c r="S54" s="827">
        <f t="shared" si="1"/>
        <v>1</v>
      </c>
      <c r="T54" s="828"/>
    </row>
    <row r="55" spans="1:20" hidden="1" x14ac:dyDescent="0.3"/>
    <row r="56" spans="1:20" ht="27.75" x14ac:dyDescent="0.4">
      <c r="A56" s="482" t="s">
        <v>194</v>
      </c>
      <c r="C56" s="254"/>
      <c r="F56" s="482" t="s">
        <v>197</v>
      </c>
    </row>
    <row r="57" spans="1:20" ht="27.75" x14ac:dyDescent="0.4">
      <c r="A57" s="482" t="s">
        <v>195</v>
      </c>
      <c r="C57" s="254"/>
      <c r="F57" s="482" t="s">
        <v>196</v>
      </c>
    </row>
  </sheetData>
  <mergeCells count="62">
    <mergeCell ref="S52:T52"/>
    <mergeCell ref="S53:T53"/>
    <mergeCell ref="S54:T54"/>
    <mergeCell ref="S2:T3"/>
    <mergeCell ref="A46:T47"/>
    <mergeCell ref="S48:T48"/>
    <mergeCell ref="S49:T49"/>
    <mergeCell ref="S50:T50"/>
    <mergeCell ref="S51:T51"/>
    <mergeCell ref="S45:T45"/>
    <mergeCell ref="S40:T40"/>
    <mergeCell ref="S41:T41"/>
    <mergeCell ref="S42:T42"/>
    <mergeCell ref="S43:T43"/>
    <mergeCell ref="S44:T44"/>
    <mergeCell ref="S39:T39"/>
    <mergeCell ref="S34:T34"/>
    <mergeCell ref="S35:T35"/>
    <mergeCell ref="S36:T36"/>
    <mergeCell ref="S37:T37"/>
    <mergeCell ref="S38:T38"/>
    <mergeCell ref="S33:T33"/>
    <mergeCell ref="S28:T28"/>
    <mergeCell ref="S29:T29"/>
    <mergeCell ref="S30:T30"/>
    <mergeCell ref="S31:T31"/>
    <mergeCell ref="S32:T32"/>
    <mergeCell ref="S27:T27"/>
    <mergeCell ref="S22:T22"/>
    <mergeCell ref="S23:T23"/>
    <mergeCell ref="S24:T24"/>
    <mergeCell ref="S25:T25"/>
    <mergeCell ref="S26:T26"/>
    <mergeCell ref="S21:T21"/>
    <mergeCell ref="S16:T16"/>
    <mergeCell ref="S17:T17"/>
    <mergeCell ref="S18:T18"/>
    <mergeCell ref="S19:T19"/>
    <mergeCell ref="S20:T20"/>
    <mergeCell ref="S15:T15"/>
    <mergeCell ref="S10:T10"/>
    <mergeCell ref="S11:T11"/>
    <mergeCell ref="S12:T12"/>
    <mergeCell ref="S13:T13"/>
    <mergeCell ref="S14:T14"/>
    <mergeCell ref="S9:T9"/>
    <mergeCell ref="S4:T4"/>
    <mergeCell ref="S5:T5"/>
    <mergeCell ref="S6:T6"/>
    <mergeCell ref="S7:T7"/>
    <mergeCell ref="S8:T8"/>
    <mergeCell ref="J2:K2"/>
    <mergeCell ref="L2:M2"/>
    <mergeCell ref="N2:O2"/>
    <mergeCell ref="P2:Q2"/>
    <mergeCell ref="A1:T1"/>
    <mergeCell ref="A2:A3"/>
    <mergeCell ref="B2:B3"/>
    <mergeCell ref="C2:C3"/>
    <mergeCell ref="D2:E2"/>
    <mergeCell ref="F2:G2"/>
    <mergeCell ref="H2:I2"/>
  </mergeCells>
  <conditionalFormatting sqref="S48:T53 S4:T45">
    <cfRule type="cellIs" dxfId="8" priority="5" operator="lessThan">
      <formula>4</formula>
    </cfRule>
  </conditionalFormatting>
  <conditionalFormatting sqref="R48:R53">
    <cfRule type="duplicateValues" dxfId="7" priority="4"/>
  </conditionalFormatting>
  <conditionalFormatting sqref="R48:R54">
    <cfRule type="duplicateValues" dxfId="6" priority="3"/>
  </conditionalFormatting>
  <conditionalFormatting sqref="R4:R15">
    <cfRule type="duplicateValues" dxfId="5" priority="2"/>
  </conditionalFormatting>
  <conditionalFormatting sqref="R4:R4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view="pageBreakPreview" zoomScale="60" zoomScaleNormal="55" workbookViewId="0">
      <pane ySplit="3" topLeftCell="A4" activePane="bottomLeft" state="frozen"/>
      <selection pane="bottomLeft" activeCell="X22" activeCellId="2" sqref="X18:Y18 X21:Y21 X22:Y22"/>
    </sheetView>
  </sheetViews>
  <sheetFormatPr defaultRowHeight="20.25" x14ac:dyDescent="0.3"/>
  <cols>
    <col min="1" max="1" width="28.28515625" customWidth="1"/>
    <col min="2" max="2" width="35.140625" bestFit="1" customWidth="1"/>
    <col min="3" max="3" width="13" hidden="1" customWidth="1"/>
    <col min="4" max="4" width="15" style="221" customWidth="1"/>
    <col min="6" max="6" width="15.140625" customWidth="1"/>
    <col min="8" max="8" width="15.42578125" hidden="1" customWidth="1"/>
    <col min="9" max="9" width="0" hidden="1" customWidth="1"/>
    <col min="10" max="10" width="14.28515625" customWidth="1"/>
    <col min="12" max="12" width="14" customWidth="1"/>
    <col min="14" max="14" width="13" customWidth="1"/>
    <col min="16" max="16" width="13.85546875" customWidth="1"/>
    <col min="18" max="18" width="12.28515625" customWidth="1"/>
    <col min="19" max="19" width="0" hidden="1" customWidth="1"/>
    <col min="20" max="20" width="11.28515625" hidden="1" customWidth="1"/>
    <col min="21" max="21" width="0" hidden="1" customWidth="1"/>
    <col min="22" max="22" width="10.140625" hidden="1" customWidth="1"/>
    <col min="23" max="23" width="0" hidden="1" customWidth="1"/>
    <col min="24" max="24" width="9.140625" style="254" customWidth="1"/>
    <col min="25" max="25" width="9.140625" style="254"/>
  </cols>
  <sheetData>
    <row r="1" spans="1:25" ht="47.25" customHeight="1" thickBot="1" x14ac:dyDescent="0.45">
      <c r="A1" s="822" t="s">
        <v>449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  <c r="Q1" s="822"/>
      <c r="R1" s="822"/>
      <c r="S1" s="822"/>
      <c r="T1" s="822"/>
      <c r="U1" s="822"/>
      <c r="V1" s="822"/>
      <c r="W1" s="822"/>
      <c r="X1" s="822"/>
      <c r="Y1" s="822"/>
    </row>
    <row r="2" spans="1:25" ht="20.25" customHeight="1" x14ac:dyDescent="0.25">
      <c r="A2" s="835" t="s">
        <v>4</v>
      </c>
      <c r="B2" s="728" t="s">
        <v>17</v>
      </c>
      <c r="C2" s="837" t="s">
        <v>23</v>
      </c>
      <c r="D2" s="718" t="s">
        <v>5</v>
      </c>
      <c r="E2" s="719"/>
      <c r="F2" s="712" t="s">
        <v>88</v>
      </c>
      <c r="G2" s="713"/>
      <c r="H2" s="714" t="s">
        <v>27</v>
      </c>
      <c r="I2" s="715"/>
      <c r="J2" s="712" t="s">
        <v>181</v>
      </c>
      <c r="K2" s="713"/>
      <c r="L2" s="714" t="s">
        <v>9</v>
      </c>
      <c r="M2" s="715"/>
      <c r="N2" s="712" t="s">
        <v>10</v>
      </c>
      <c r="O2" s="713"/>
      <c r="P2" s="712" t="s">
        <v>11</v>
      </c>
      <c r="Q2" s="713"/>
      <c r="R2" s="716" t="s">
        <v>12</v>
      </c>
      <c r="S2" s="717"/>
      <c r="T2" s="718" t="s">
        <v>13</v>
      </c>
      <c r="U2" s="719"/>
      <c r="V2" s="720" t="s">
        <v>14</v>
      </c>
      <c r="W2" s="719"/>
      <c r="X2" s="829" t="s">
        <v>193</v>
      </c>
      <c r="Y2" s="830"/>
    </row>
    <row r="3" spans="1:25" ht="61.5" thickBot="1" x14ac:dyDescent="0.3">
      <c r="A3" s="836"/>
      <c r="B3" s="729"/>
      <c r="C3" s="838"/>
      <c r="D3" s="222" t="s">
        <v>25</v>
      </c>
      <c r="E3" s="223" t="s">
        <v>26</v>
      </c>
      <c r="F3" s="224" t="s">
        <v>25</v>
      </c>
      <c r="G3" s="225" t="s">
        <v>26</v>
      </c>
      <c r="H3" s="226" t="s">
        <v>25</v>
      </c>
      <c r="I3" s="223" t="s">
        <v>26</v>
      </c>
      <c r="J3" s="224" t="s">
        <v>25</v>
      </c>
      <c r="K3" s="225" t="s">
        <v>26</v>
      </c>
      <c r="L3" s="226" t="s">
        <v>25</v>
      </c>
      <c r="M3" s="223" t="s">
        <v>26</v>
      </c>
      <c r="N3" s="224" t="s">
        <v>25</v>
      </c>
      <c r="O3" s="225" t="s">
        <v>26</v>
      </c>
      <c r="P3" s="224" t="s">
        <v>25</v>
      </c>
      <c r="Q3" s="225" t="s">
        <v>26</v>
      </c>
      <c r="R3" s="224" t="s">
        <v>19</v>
      </c>
      <c r="S3" s="227" t="s">
        <v>20</v>
      </c>
      <c r="T3" s="224" t="s">
        <v>19</v>
      </c>
      <c r="U3" s="227" t="s">
        <v>20</v>
      </c>
      <c r="V3" s="224" t="s">
        <v>19</v>
      </c>
      <c r="W3" s="244" t="s">
        <v>20</v>
      </c>
      <c r="X3" s="831"/>
      <c r="Y3" s="832"/>
    </row>
    <row r="4" spans="1:25" ht="21" x14ac:dyDescent="0.35">
      <c r="A4" s="586" t="str">
        <f>'Сводный отчет'!B11</f>
        <v>Брестская Область</v>
      </c>
      <c r="B4" s="592" t="str">
        <f>'Сводный отчет'!C11</f>
        <v>Протасевич Кристина</v>
      </c>
      <c r="C4" s="597">
        <f>'Сводный отчет'!D11</f>
        <v>38348</v>
      </c>
      <c r="D4" s="228">
        <f>'Сводный отчет'!G11</f>
        <v>4.5999999999999996</v>
      </c>
      <c r="E4" s="231">
        <f>'Сводный отчет'!H11</f>
        <v>50</v>
      </c>
      <c r="F4" s="589">
        <f>'Сводный отчет'!I11</f>
        <v>8.0399999999999991</v>
      </c>
      <c r="G4" s="229">
        <f>'Сводный отчет'!J11</f>
        <v>49</v>
      </c>
      <c r="H4" s="229">
        <f>'Сводный отчет'!K11</f>
        <v>0</v>
      </c>
      <c r="I4" s="608" t="str">
        <f>'Сводный отчет'!L11</f>
        <v/>
      </c>
      <c r="J4" s="228" t="str">
        <f>'Сводный отчет'!M11</f>
        <v>0,58,5</v>
      </c>
      <c r="K4" s="231">
        <f>'Сводный отчет'!N11</f>
        <v>21</v>
      </c>
      <c r="L4" s="589">
        <f>'Сводный отчет'!O11</f>
        <v>32</v>
      </c>
      <c r="M4" s="608">
        <f>'Сводный отчет'!P11</f>
        <v>32</v>
      </c>
      <c r="N4" s="228">
        <f>'Сводный отчет'!Q11</f>
        <v>221</v>
      </c>
      <c r="O4" s="231">
        <f>'Сводный отчет'!R11</f>
        <v>51</v>
      </c>
      <c r="P4" s="589">
        <f>'Сводный отчет'!S11</f>
        <v>41</v>
      </c>
      <c r="Q4" s="608">
        <f>'Сводный отчет'!T11</f>
        <v>60</v>
      </c>
      <c r="R4" s="592">
        <f>'Сводный отчет'!U11</f>
        <v>263</v>
      </c>
      <c r="S4" s="600"/>
      <c r="T4" s="570"/>
      <c r="U4" s="570"/>
      <c r="V4" s="570"/>
      <c r="W4" s="573"/>
      <c r="X4" s="863">
        <f>IFERROR(_xlfn.RANK.EQ(R4,$R$4:$R$45,0),"")</f>
        <v>9</v>
      </c>
      <c r="Y4" s="864"/>
    </row>
    <row r="5" spans="1:25" ht="21" x14ac:dyDescent="0.35">
      <c r="A5" s="242" t="str">
        <f>'Сводный отчет'!B12</f>
        <v>Брестская Область</v>
      </c>
      <c r="B5" s="593" t="str">
        <f>'Сводный отчет'!C12</f>
        <v>Пацукевич Екатерина</v>
      </c>
      <c r="C5" s="598">
        <f>'Сводный отчет'!D12</f>
        <v>38448</v>
      </c>
      <c r="D5" s="233">
        <f>'Сводный отчет'!G12</f>
        <v>5.2</v>
      </c>
      <c r="E5" s="236">
        <f>'Сводный отчет'!H12</f>
        <v>38</v>
      </c>
      <c r="F5" s="240">
        <f>'Сводный отчет'!I12</f>
        <v>9.34</v>
      </c>
      <c r="G5" s="234">
        <f>'Сводный отчет'!J12</f>
        <v>31</v>
      </c>
      <c r="H5" s="234">
        <f>'Сводный отчет'!K12</f>
        <v>0</v>
      </c>
      <c r="I5" s="575" t="str">
        <f>'Сводный отчет'!L12</f>
        <v/>
      </c>
      <c r="J5" s="233" t="str">
        <f>'Сводный отчет'!M12</f>
        <v>0,43,0</v>
      </c>
      <c r="K5" s="236">
        <f>'Сводный отчет'!N12</f>
        <v>37</v>
      </c>
      <c r="L5" s="240">
        <f>'Сводный отчет'!O12</f>
        <v>28</v>
      </c>
      <c r="M5" s="575">
        <f>'Сводный отчет'!P12</f>
        <v>28</v>
      </c>
      <c r="N5" s="233">
        <f>'Сводный отчет'!Q12</f>
        <v>210</v>
      </c>
      <c r="O5" s="236">
        <f>'Сводный отчет'!R12</f>
        <v>40</v>
      </c>
      <c r="P5" s="240">
        <f>'Сводный отчет'!S12</f>
        <v>30</v>
      </c>
      <c r="Q5" s="575">
        <f>'Сводный отчет'!T12</f>
        <v>43</v>
      </c>
      <c r="R5" s="593">
        <f>'Сводный отчет'!U12</f>
        <v>217</v>
      </c>
      <c r="S5" s="601"/>
      <c r="T5" s="569"/>
      <c r="U5" s="569"/>
      <c r="V5" s="569"/>
      <c r="W5" s="574"/>
      <c r="X5" s="865">
        <f t="shared" ref="X5:X41" si="0">IFERROR(_xlfn.RANK.EQ(R5,$R$4:$R$45,0),"")</f>
        <v>29</v>
      </c>
      <c r="Y5" s="866"/>
    </row>
    <row r="6" spans="1:25" ht="21" x14ac:dyDescent="0.35">
      <c r="A6" s="242" t="str">
        <f>'Сводный отчет'!B13</f>
        <v>Брестская Область</v>
      </c>
      <c r="B6" s="593" t="str">
        <f>'Сводный отчет'!C13</f>
        <v>Олиферчук Александра</v>
      </c>
      <c r="C6" s="598">
        <f>'Сводный отчет'!D13</f>
        <v>38816</v>
      </c>
      <c r="D6" s="233">
        <f>'Сводный отчет'!G13</f>
        <v>4.7</v>
      </c>
      <c r="E6" s="236">
        <f>'Сводный отчет'!H13</f>
        <v>48</v>
      </c>
      <c r="F6" s="240">
        <f>'Сводный отчет'!I13</f>
        <v>9.0299999999999994</v>
      </c>
      <c r="G6" s="234">
        <f>'Сводный отчет'!J13</f>
        <v>37</v>
      </c>
      <c r="H6" s="234">
        <f>'Сводный отчет'!K13</f>
        <v>0</v>
      </c>
      <c r="I6" s="575" t="str">
        <f>'Сводный отчет'!L13</f>
        <v/>
      </c>
      <c r="J6" s="233" t="str">
        <f>'Сводный отчет'!M13</f>
        <v>0,42,5</v>
      </c>
      <c r="K6" s="236">
        <f>'Сводный отчет'!N13</f>
        <v>37</v>
      </c>
      <c r="L6" s="240">
        <f>'Сводный отчет'!O13</f>
        <v>45</v>
      </c>
      <c r="M6" s="575">
        <f>'Сводный отчет'!P13</f>
        <v>50</v>
      </c>
      <c r="N6" s="233">
        <f>'Сводный отчет'!Q13</f>
        <v>250</v>
      </c>
      <c r="O6" s="236">
        <f>'Сводный отчет'!R13</f>
        <v>60</v>
      </c>
      <c r="P6" s="240">
        <f>'Сводный отчет'!S13</f>
        <v>31</v>
      </c>
      <c r="Q6" s="575">
        <f>'Сводный отчет'!T13</f>
        <v>45</v>
      </c>
      <c r="R6" s="593">
        <f>'Сводный отчет'!U13</f>
        <v>277</v>
      </c>
      <c r="S6" s="601"/>
      <c r="T6" s="569"/>
      <c r="U6" s="569"/>
      <c r="V6" s="569"/>
      <c r="W6" s="574"/>
      <c r="X6" s="865">
        <f t="shared" si="0"/>
        <v>5</v>
      </c>
      <c r="Y6" s="866"/>
    </row>
    <row r="7" spans="1:25" ht="21" x14ac:dyDescent="0.35">
      <c r="A7" s="242" t="str">
        <f>'Сводный отчет'!B14</f>
        <v>Брестская Область</v>
      </c>
      <c r="B7" s="593" t="str">
        <f>'Сводный отчет'!C14</f>
        <v>Тарелко Елизавета</v>
      </c>
      <c r="C7" s="598">
        <f>'Сводный отчет'!D14</f>
        <v>38316</v>
      </c>
      <c r="D7" s="233">
        <f>'Сводный отчет'!G14</f>
        <v>4.7</v>
      </c>
      <c r="E7" s="236">
        <f>'Сводный отчет'!H14</f>
        <v>48</v>
      </c>
      <c r="F7" s="240">
        <f>'Сводный отчет'!I14</f>
        <v>10.220000000000001</v>
      </c>
      <c r="G7" s="234">
        <f>'Сводный отчет'!J14</f>
        <v>21</v>
      </c>
      <c r="H7" s="234">
        <f>'Сводный отчет'!K14</f>
        <v>0</v>
      </c>
      <c r="I7" s="575" t="str">
        <f>'Сводный отчет'!L14</f>
        <v/>
      </c>
      <c r="J7" s="233" t="str">
        <f>'Сводный отчет'!M14</f>
        <v>0,34,3</v>
      </c>
      <c r="K7" s="236">
        <f>'Сводный отчет'!N14</f>
        <v>48</v>
      </c>
      <c r="L7" s="240">
        <f>'Сводный отчет'!O14</f>
        <v>43</v>
      </c>
      <c r="M7" s="575">
        <f>'Сводный отчет'!P14</f>
        <v>46</v>
      </c>
      <c r="N7" s="233">
        <f>'Сводный отчет'!Q14</f>
        <v>207</v>
      </c>
      <c r="O7" s="236">
        <f>'Сводный отчет'!R14</f>
        <v>37</v>
      </c>
      <c r="P7" s="240">
        <f>'Сводный отчет'!S14</f>
        <v>39</v>
      </c>
      <c r="Q7" s="575">
        <f>'Сводный отчет'!T14</f>
        <v>59</v>
      </c>
      <c r="R7" s="593">
        <f>'Сводный отчет'!U14</f>
        <v>259</v>
      </c>
      <c r="S7" s="601"/>
      <c r="T7" s="569"/>
      <c r="U7" s="569"/>
      <c r="V7" s="569"/>
      <c r="W7" s="574"/>
      <c r="X7" s="865">
        <f t="shared" si="0"/>
        <v>10</v>
      </c>
      <c r="Y7" s="866"/>
    </row>
    <row r="8" spans="1:25" ht="21.75" customHeight="1" x14ac:dyDescent="0.35">
      <c r="A8" s="242" t="str">
        <f>'Сводный отчет'!B15</f>
        <v>Брестская Область</v>
      </c>
      <c r="B8" s="593" t="str">
        <f>'Сводный отчет'!C15</f>
        <v>Юнчик Марина</v>
      </c>
      <c r="C8" s="598">
        <f>'Сводный отчет'!D15</f>
        <v>38437</v>
      </c>
      <c r="D8" s="233">
        <f>'Сводный отчет'!G15</f>
        <v>4.5</v>
      </c>
      <c r="E8" s="236">
        <f>'Сводный отчет'!H15</f>
        <v>52</v>
      </c>
      <c r="F8" s="853">
        <f>'Сводный отчет'!I15</f>
        <v>8.39</v>
      </c>
      <c r="G8" s="854">
        <f>'Сводный отчет'!J15</f>
        <v>42</v>
      </c>
      <c r="H8" s="234">
        <f>'Сводный отчет'!K15</f>
        <v>0</v>
      </c>
      <c r="I8" s="575" t="str">
        <f>'Сводный отчет'!L15</f>
        <v/>
      </c>
      <c r="J8" s="233" t="str">
        <f>'Сводный отчет'!M15</f>
        <v>0,45,7</v>
      </c>
      <c r="K8" s="236">
        <f>'Сводный отчет'!N15</f>
        <v>34</v>
      </c>
      <c r="L8" s="240">
        <f>'Сводный отчет'!O15</f>
        <v>37</v>
      </c>
      <c r="M8" s="575">
        <f>'Сводный отчет'!P15</f>
        <v>37</v>
      </c>
      <c r="N8" s="233">
        <f>'Сводный отчет'!Q15</f>
        <v>228</v>
      </c>
      <c r="O8" s="236">
        <f>'Сводный отчет'!R15</f>
        <v>58</v>
      </c>
      <c r="P8" s="240">
        <f>'Сводный отчет'!S15</f>
        <v>31</v>
      </c>
      <c r="Q8" s="575">
        <f>'Сводный отчет'!T15</f>
        <v>45</v>
      </c>
      <c r="R8" s="593">
        <f>'Сводный отчет'!U15</f>
        <v>268</v>
      </c>
      <c r="S8" s="601"/>
      <c r="T8" s="569"/>
      <c r="U8" s="569"/>
      <c r="V8" s="569"/>
      <c r="W8" s="574"/>
      <c r="X8" s="865">
        <v>8</v>
      </c>
      <c r="Y8" s="866"/>
    </row>
    <row r="9" spans="1:25" ht="21.75" thickBot="1" x14ac:dyDescent="0.4">
      <c r="A9" s="243" t="str">
        <f>'Сводный отчет'!B16</f>
        <v>Брестская Область</v>
      </c>
      <c r="B9" s="594" t="str">
        <f>'Сводный отчет'!C16</f>
        <v>Сахнюк Анна</v>
      </c>
      <c r="C9" s="599">
        <f>'Сводный отчет'!D16</f>
        <v>38946</v>
      </c>
      <c r="D9" s="239">
        <f>'Сводный отчет'!G16</f>
        <v>5</v>
      </c>
      <c r="E9" s="603">
        <f>'Сводный отчет'!H16</f>
        <v>44</v>
      </c>
      <c r="F9" s="241">
        <f>'Сводный отчет'!I16</f>
        <v>3.53</v>
      </c>
      <c r="G9" s="571">
        <f>'Сводный отчет'!J16</f>
        <v>48</v>
      </c>
      <c r="H9" s="571">
        <f>'Сводный отчет'!K16</f>
        <v>0</v>
      </c>
      <c r="I9" s="585" t="str">
        <f>'Сводный отчет'!L16</f>
        <v/>
      </c>
      <c r="J9" s="239" t="str">
        <f>'Сводный отчет'!M16</f>
        <v>0,36,6</v>
      </c>
      <c r="K9" s="603">
        <f>'Сводный отчет'!N16</f>
        <v>44</v>
      </c>
      <c r="L9" s="241">
        <f>'Сводный отчет'!O16</f>
        <v>40</v>
      </c>
      <c r="M9" s="585">
        <f>'Сводный отчет'!P16</f>
        <v>40</v>
      </c>
      <c r="N9" s="239">
        <f>'Сводный отчет'!Q16</f>
        <v>214</v>
      </c>
      <c r="O9" s="603">
        <f>'Сводный отчет'!R16</f>
        <v>46</v>
      </c>
      <c r="P9" s="241">
        <f>'Сводный отчет'!S16</f>
        <v>24</v>
      </c>
      <c r="Q9" s="585">
        <f>'Сводный отчет'!T16</f>
        <v>34</v>
      </c>
      <c r="R9" s="594">
        <f>'Сводный отчет'!U16</f>
        <v>256</v>
      </c>
      <c r="S9" s="602" t="e">
        <f>IF(ISBLANK('Сводный отчет'!#REF!),"",'Сводный отчет'!#REF!)</f>
        <v>#REF!</v>
      </c>
      <c r="T9" s="572" t="e">
        <f>IF(ISBLANK('Сводный отчет'!#REF!),"",'Сводный отчет'!#REF!)</f>
        <v>#REF!</v>
      </c>
      <c r="U9" s="572" t="e">
        <f>IF(ISBLANK('Сводный отчет'!#REF!),"",'Сводный отчет'!#REF!)</f>
        <v>#REF!</v>
      </c>
      <c r="V9" s="572" t="e">
        <f>IF(ISBLANK('Сводный отчет'!#REF!),"",'Сводный отчет'!#REF!)</f>
        <v>#REF!</v>
      </c>
      <c r="W9" s="576" t="e">
        <f>IF(ISBLANK('Сводный отчет'!#REF!),"",'Сводный отчет'!#REF!)</f>
        <v>#REF!</v>
      </c>
      <c r="X9" s="867">
        <f t="shared" si="0"/>
        <v>15</v>
      </c>
      <c r="Y9" s="868"/>
    </row>
    <row r="10" spans="1:25" ht="21" x14ac:dyDescent="0.35">
      <c r="A10" s="587" t="str">
        <f>'Сводный отчет'!B25</f>
        <v>Витебская область</v>
      </c>
      <c r="B10" s="595" t="str">
        <f>'Сводный отчет'!C25</f>
        <v>Смагина Екатерина</v>
      </c>
      <c r="C10" s="604">
        <f>'Сводный отчет'!D25</f>
        <v>38911</v>
      </c>
      <c r="D10" s="577">
        <f>'Сводный отчет'!G25</f>
        <v>4.5999999999999996</v>
      </c>
      <c r="E10" s="606">
        <f>'Сводный отчет'!H25</f>
        <v>52</v>
      </c>
      <c r="F10" s="855">
        <f>'Сводный отчет'!I25</f>
        <v>3.59</v>
      </c>
      <c r="G10" s="856">
        <f>'Сводный отчет'!J25</f>
        <v>45</v>
      </c>
      <c r="H10" s="578">
        <f>'Сводный отчет'!K25</f>
        <v>0</v>
      </c>
      <c r="I10" s="609" t="str">
        <f>'Сводный отчет'!L25</f>
        <v/>
      </c>
      <c r="J10" s="577" t="str">
        <f>'Сводный отчет'!M25</f>
        <v>1,07,8</v>
      </c>
      <c r="K10" s="606">
        <f>'Сводный отчет'!N25</f>
        <v>13</v>
      </c>
      <c r="L10" s="590">
        <f>'Сводный отчет'!O25</f>
        <v>29</v>
      </c>
      <c r="M10" s="609">
        <f>'Сводный отчет'!P25</f>
        <v>29</v>
      </c>
      <c r="N10" s="577">
        <f>'Сводный отчет'!Q25</f>
        <v>226</v>
      </c>
      <c r="O10" s="606">
        <f>'Сводный отчет'!R25</f>
        <v>58</v>
      </c>
      <c r="P10" s="590">
        <f>'Сводный отчет'!S25</f>
        <v>40</v>
      </c>
      <c r="Q10" s="609">
        <f>'Сводный отчет'!T25</f>
        <v>60</v>
      </c>
      <c r="R10" s="595">
        <f>'Сводный отчет'!U25</f>
        <v>257</v>
      </c>
      <c r="S10" s="611"/>
      <c r="T10" s="579"/>
      <c r="U10" s="579"/>
      <c r="V10" s="579"/>
      <c r="W10" s="580"/>
      <c r="X10" s="869">
        <v>12</v>
      </c>
      <c r="Y10" s="870"/>
    </row>
    <row r="11" spans="1:25" ht="21" x14ac:dyDescent="0.35">
      <c r="A11" s="242" t="str">
        <f>'Сводный отчет'!B26</f>
        <v>Витебская область</v>
      </c>
      <c r="B11" s="593" t="str">
        <f>'Сводный отчет'!C26</f>
        <v>Меликова Эмилия</v>
      </c>
      <c r="C11" s="598">
        <f>'Сводный отчет'!D26</f>
        <v>39257</v>
      </c>
      <c r="D11" s="233">
        <f>'Сводный отчет'!G26</f>
        <v>5.0999999999999996</v>
      </c>
      <c r="E11" s="236">
        <f>'Сводный отчет'!H26</f>
        <v>42</v>
      </c>
      <c r="F11" s="240">
        <f>'Сводный отчет'!I26</f>
        <v>4.05</v>
      </c>
      <c r="G11" s="234">
        <f>'Сводный отчет'!J26</f>
        <v>42</v>
      </c>
      <c r="H11" s="234">
        <f>'Сводный отчет'!K26</f>
        <v>0</v>
      </c>
      <c r="I11" s="575" t="str">
        <f>'Сводный отчет'!L26</f>
        <v/>
      </c>
      <c r="J11" s="233" t="str">
        <f>'Сводный отчет'!M26</f>
        <v>0,53,5</v>
      </c>
      <c r="K11" s="236">
        <f>'Сводный отчет'!N26</f>
        <v>27</v>
      </c>
      <c r="L11" s="240">
        <f>'Сводный отчет'!O26</f>
        <v>34</v>
      </c>
      <c r="M11" s="575">
        <f>'Сводный отчет'!P26</f>
        <v>34</v>
      </c>
      <c r="N11" s="233">
        <f>'Сводный отчет'!Q26</f>
        <v>204</v>
      </c>
      <c r="O11" s="236">
        <f>'Сводный отчет'!R26</f>
        <v>36</v>
      </c>
      <c r="P11" s="240">
        <f>'Сводный отчет'!S26</f>
        <v>40</v>
      </c>
      <c r="Q11" s="575">
        <f>'Сводный отчет'!T26</f>
        <v>60</v>
      </c>
      <c r="R11" s="593">
        <f>'Сводный отчет'!U26</f>
        <v>241</v>
      </c>
      <c r="S11" s="601"/>
      <c r="T11" s="569"/>
      <c r="U11" s="569"/>
      <c r="V11" s="569"/>
      <c r="W11" s="574"/>
      <c r="X11" s="865">
        <f t="shared" si="0"/>
        <v>21</v>
      </c>
      <c r="Y11" s="866"/>
    </row>
    <row r="12" spans="1:25" ht="21" x14ac:dyDescent="0.35">
      <c r="A12" s="242" t="str">
        <f>'Сводный отчет'!B27</f>
        <v>Витебская область</v>
      </c>
      <c r="B12" s="593" t="str">
        <f>'Сводный отчет'!C27</f>
        <v>Родина Ольга</v>
      </c>
      <c r="C12" s="598">
        <f>'Сводный отчет'!D27</f>
        <v>38731</v>
      </c>
      <c r="D12" s="233">
        <f>'Сводный отчет'!G27</f>
        <v>4.9000000000000004</v>
      </c>
      <c r="E12" s="236">
        <f>'Сводный отчет'!H27</f>
        <v>44</v>
      </c>
      <c r="F12" s="853">
        <f>'Сводный отчет'!I27</f>
        <v>9.16</v>
      </c>
      <c r="G12" s="854">
        <f>'Сводный отчет'!J27</f>
        <v>34</v>
      </c>
      <c r="H12" s="234">
        <f>'Сводный отчет'!K27</f>
        <v>0</v>
      </c>
      <c r="I12" s="575" t="str">
        <f>'Сводный отчет'!L27</f>
        <v/>
      </c>
      <c r="J12" s="233" t="str">
        <f>'Сводный отчет'!M27</f>
        <v>0,44,2</v>
      </c>
      <c r="K12" s="236">
        <f>'Сводный отчет'!N27</f>
        <v>35</v>
      </c>
      <c r="L12" s="240">
        <f>'Сводный отчет'!O27</f>
        <v>34</v>
      </c>
      <c r="M12" s="575">
        <f>'Сводный отчет'!P27</f>
        <v>34</v>
      </c>
      <c r="N12" s="233">
        <f>'Сводный отчет'!Q27</f>
        <v>217</v>
      </c>
      <c r="O12" s="236">
        <f>'Сводный отчет'!R27</f>
        <v>47</v>
      </c>
      <c r="P12" s="240">
        <f>'Сводный отчет'!S27</f>
        <v>41</v>
      </c>
      <c r="Q12" s="575">
        <f>'Сводный отчет'!T27</f>
        <v>60</v>
      </c>
      <c r="R12" s="593">
        <f>'Сводный отчет'!U27</f>
        <v>254</v>
      </c>
      <c r="S12" s="601"/>
      <c r="T12" s="569"/>
      <c r="U12" s="569"/>
      <c r="V12" s="569"/>
      <c r="W12" s="574"/>
      <c r="X12" s="865">
        <v>17</v>
      </c>
      <c r="Y12" s="866"/>
    </row>
    <row r="13" spans="1:25" ht="21" x14ac:dyDescent="0.35">
      <c r="A13" s="242" t="str">
        <f>'Сводный отчет'!B28</f>
        <v>Витебская область</v>
      </c>
      <c r="B13" s="593" t="str">
        <f>'Сводный отчет'!C28</f>
        <v>Большакова Татьяна</v>
      </c>
      <c r="C13" s="598">
        <f>'Сводный отчет'!D28</f>
        <v>37954</v>
      </c>
      <c r="D13" s="233">
        <f>'Сводный отчет'!G28</f>
        <v>5.2</v>
      </c>
      <c r="E13" s="236">
        <f>'Сводный отчет'!H28</f>
        <v>38</v>
      </c>
      <c r="F13" s="853">
        <f>'Сводный отчет'!I28</f>
        <v>8.5399999999999991</v>
      </c>
      <c r="G13" s="854">
        <f>'Сводный отчет'!J28</f>
        <v>39</v>
      </c>
      <c r="H13" s="234">
        <f>'Сводный отчет'!K28</f>
        <v>0</v>
      </c>
      <c r="I13" s="575" t="str">
        <f>'Сводный отчет'!L28</f>
        <v/>
      </c>
      <c r="J13" s="233" t="str">
        <f>'Сводный отчет'!M28</f>
        <v>0,37,3</v>
      </c>
      <c r="K13" s="236">
        <f>'Сводный отчет'!N28</f>
        <v>42</v>
      </c>
      <c r="L13" s="240">
        <f>'Сводный отчет'!O28</f>
        <v>43</v>
      </c>
      <c r="M13" s="575">
        <f>'Сводный отчет'!P28</f>
        <v>46</v>
      </c>
      <c r="N13" s="233">
        <f>'Сводный отчет'!Q28</f>
        <v>202</v>
      </c>
      <c r="O13" s="236">
        <f>'Сводный отчет'!R28</f>
        <v>32</v>
      </c>
      <c r="P13" s="240">
        <f>'Сводный отчет'!S28</f>
        <v>41</v>
      </c>
      <c r="Q13" s="575">
        <f>'Сводный отчет'!T28</f>
        <v>60</v>
      </c>
      <c r="R13" s="593">
        <f>'Сводный отчет'!U28</f>
        <v>257</v>
      </c>
      <c r="S13" s="601"/>
      <c r="T13" s="569"/>
      <c r="U13" s="569"/>
      <c r="V13" s="569"/>
      <c r="W13" s="574"/>
      <c r="X13" s="865">
        <v>14</v>
      </c>
      <c r="Y13" s="866"/>
    </row>
    <row r="14" spans="1:25" ht="21" x14ac:dyDescent="0.35">
      <c r="A14" s="242" t="str">
        <f>'Сводный отчет'!B29</f>
        <v>Витебская область</v>
      </c>
      <c r="B14" s="593" t="str">
        <f>'Сводный отчет'!C29</f>
        <v>Бондаркова Алина</v>
      </c>
      <c r="C14" s="598">
        <f>'Сводный отчет'!D29</f>
        <v>38280</v>
      </c>
      <c r="D14" s="233">
        <f>'Сводный отчет'!G29</f>
        <v>4.8</v>
      </c>
      <c r="E14" s="236">
        <f>'Сводный отчет'!H29</f>
        <v>46</v>
      </c>
      <c r="F14" s="240">
        <f>'Сводный отчет'!I29</f>
        <v>8.2899999999999991</v>
      </c>
      <c r="G14" s="234">
        <f>'Сводный отчет'!J29</f>
        <v>44</v>
      </c>
      <c r="H14" s="234">
        <f>'Сводный отчет'!K29</f>
        <v>0</v>
      </c>
      <c r="I14" s="575" t="str">
        <f>'Сводный отчет'!L29</f>
        <v/>
      </c>
      <c r="J14" s="233" t="str">
        <f>'Сводный отчет'!M29</f>
        <v>0,59,8</v>
      </c>
      <c r="K14" s="236">
        <f>'Сводный отчет'!N29</f>
        <v>20</v>
      </c>
      <c r="L14" s="240">
        <f>'Сводный отчет'!O29</f>
        <v>18</v>
      </c>
      <c r="M14" s="575">
        <f>'Сводный отчет'!P29</f>
        <v>18</v>
      </c>
      <c r="N14" s="233">
        <f>'Сводный отчет'!Q29</f>
        <v>225</v>
      </c>
      <c r="O14" s="236">
        <f>'Сводный отчет'!R29</f>
        <v>55</v>
      </c>
      <c r="P14" s="240">
        <f>'Сводный отчет'!S29</f>
        <v>41</v>
      </c>
      <c r="Q14" s="575">
        <f>'Сводный отчет'!T29</f>
        <v>60</v>
      </c>
      <c r="R14" s="593">
        <f>'Сводный отчет'!U29</f>
        <v>243</v>
      </c>
      <c r="S14" s="601"/>
      <c r="T14" s="569"/>
      <c r="U14" s="569"/>
      <c r="V14" s="569"/>
      <c r="W14" s="574"/>
      <c r="X14" s="865">
        <f t="shared" si="0"/>
        <v>20</v>
      </c>
      <c r="Y14" s="866"/>
    </row>
    <row r="15" spans="1:25" ht="21.75" thickBot="1" x14ac:dyDescent="0.4">
      <c r="A15" s="588" t="str">
        <f>'Сводный отчет'!B30</f>
        <v>Витебская область</v>
      </c>
      <c r="B15" s="596" t="str">
        <f>'Сводный отчет'!C30</f>
        <v>Помазова Дарья</v>
      </c>
      <c r="C15" s="605">
        <f>'Сводный отчет'!D30</f>
        <v>39008</v>
      </c>
      <c r="D15" s="581">
        <f>'Сводный отчет'!G30</f>
        <v>4.9000000000000004</v>
      </c>
      <c r="E15" s="607">
        <f>'Сводный отчет'!H30</f>
        <v>46</v>
      </c>
      <c r="F15" s="857">
        <f>'Сводный отчет'!I30</f>
        <v>3.41</v>
      </c>
      <c r="G15" s="858">
        <f>'Сводный отчет'!J30</f>
        <v>54</v>
      </c>
      <c r="H15" s="582">
        <f>'Сводный отчет'!K30</f>
        <v>0</v>
      </c>
      <c r="I15" s="610" t="str">
        <f>'Сводный отчет'!L30</f>
        <v/>
      </c>
      <c r="J15" s="581" t="str">
        <f>'Сводный отчет'!M30</f>
        <v>0,50,8</v>
      </c>
      <c r="K15" s="607">
        <f>'Сводный отчет'!N30</f>
        <v>30</v>
      </c>
      <c r="L15" s="591">
        <f>'Сводный отчет'!O30</f>
        <v>29</v>
      </c>
      <c r="M15" s="610">
        <f>'Сводный отчет'!P30</f>
        <v>29</v>
      </c>
      <c r="N15" s="581">
        <f>'Сводный отчет'!Q30</f>
        <v>222</v>
      </c>
      <c r="O15" s="607">
        <f>'Сводный отчет'!R30</f>
        <v>54</v>
      </c>
      <c r="P15" s="591">
        <f>'Сводный отчет'!S30</f>
        <v>30</v>
      </c>
      <c r="Q15" s="610">
        <f>'Сводный отчет'!T30</f>
        <v>44</v>
      </c>
      <c r="R15" s="596">
        <f>'Сводный отчет'!U30</f>
        <v>257</v>
      </c>
      <c r="S15" s="612"/>
      <c r="T15" s="583"/>
      <c r="U15" s="583"/>
      <c r="V15" s="583"/>
      <c r="W15" s="584"/>
      <c r="X15" s="871">
        <f t="shared" si="0"/>
        <v>11</v>
      </c>
      <c r="Y15" s="872"/>
    </row>
    <row r="16" spans="1:25" ht="21" x14ac:dyDescent="0.35">
      <c r="A16" s="586" t="str">
        <f>'Сводный отчет'!B39</f>
        <v>Гомельская область</v>
      </c>
      <c r="B16" s="592" t="str">
        <f>'Сводный отчет'!C39</f>
        <v>Зуборева Рената-Ксения</v>
      </c>
      <c r="C16" s="597">
        <f>'Сводный отчет'!D39</f>
        <v>38016</v>
      </c>
      <c r="D16" s="228">
        <f>'Сводный отчет'!G39</f>
        <v>4.8</v>
      </c>
      <c r="E16" s="231">
        <f>'Сводный отчет'!H39</f>
        <v>46</v>
      </c>
      <c r="F16" s="589">
        <f>'Сводный отчет'!I39</f>
        <v>8.31</v>
      </c>
      <c r="G16" s="229">
        <f>'Сводный отчет'!J39</f>
        <v>43</v>
      </c>
      <c r="H16" s="229">
        <f>'Сводный отчет'!K39</f>
        <v>0</v>
      </c>
      <c r="I16" s="608" t="str">
        <f>'Сводный отчет'!L39</f>
        <v/>
      </c>
      <c r="J16" s="228" t="str">
        <f>'Сводный отчет'!M39</f>
        <v>0,40,2</v>
      </c>
      <c r="K16" s="231">
        <f>'Сводный отчет'!N39</f>
        <v>39</v>
      </c>
      <c r="L16" s="589">
        <f>'Сводный отчет'!O39</f>
        <v>36</v>
      </c>
      <c r="M16" s="608">
        <f>'Сводный отчет'!P39</f>
        <v>36</v>
      </c>
      <c r="N16" s="228">
        <f>'Сводный отчет'!Q39</f>
        <v>231</v>
      </c>
      <c r="O16" s="231">
        <f>'Сводный отчет'!R39</f>
        <v>60</v>
      </c>
      <c r="P16" s="589">
        <f>'Сводный отчет'!S39</f>
        <v>40</v>
      </c>
      <c r="Q16" s="608">
        <f>'Сводный отчет'!T39</f>
        <v>60</v>
      </c>
      <c r="R16" s="592">
        <f>'Сводный отчет'!U39</f>
        <v>284</v>
      </c>
      <c r="S16" s="600"/>
      <c r="T16" s="570"/>
      <c r="U16" s="570"/>
      <c r="V16" s="570"/>
      <c r="W16" s="573"/>
      <c r="X16" s="863">
        <f t="shared" si="0"/>
        <v>4</v>
      </c>
      <c r="Y16" s="864"/>
    </row>
    <row r="17" spans="1:25" ht="21" x14ac:dyDescent="0.35">
      <c r="A17" s="242" t="str">
        <f>'Сводный отчет'!B40</f>
        <v>Гомельская область</v>
      </c>
      <c r="B17" s="593" t="str">
        <f>'Сводный отчет'!C40</f>
        <v>Заяц Юлия</v>
      </c>
      <c r="C17" s="598">
        <f>'Сводный отчет'!D40</f>
        <v>38170</v>
      </c>
      <c r="D17" s="233">
        <f>'Сводный отчет'!G40</f>
        <v>4.5999999999999996</v>
      </c>
      <c r="E17" s="236">
        <f>'Сводный отчет'!H40</f>
        <v>50</v>
      </c>
      <c r="F17" s="853">
        <f>'Сводный отчет'!I40</f>
        <v>7.53</v>
      </c>
      <c r="G17" s="854">
        <f>'Сводный отчет'!J40</f>
        <v>53</v>
      </c>
      <c r="H17" s="234">
        <f>'Сводный отчет'!K40</f>
        <v>0</v>
      </c>
      <c r="I17" s="575" t="str">
        <f>'Сводный отчет'!L40</f>
        <v/>
      </c>
      <c r="J17" s="233" t="str">
        <f>'Сводный отчет'!M40</f>
        <v>1,04,2</v>
      </c>
      <c r="K17" s="236">
        <f>'Сводный отчет'!N40</f>
        <v>15</v>
      </c>
      <c r="L17" s="240">
        <f>'Сводный отчет'!O40</f>
        <v>42</v>
      </c>
      <c r="M17" s="575">
        <f>'Сводный отчет'!P40</f>
        <v>44</v>
      </c>
      <c r="N17" s="233">
        <f>'Сводный отчет'!Q40</f>
        <v>216</v>
      </c>
      <c r="O17" s="236">
        <f>'Сводный отчет'!R40</f>
        <v>46</v>
      </c>
      <c r="P17" s="240">
        <f>'Сводный отчет'!S40</f>
        <v>40</v>
      </c>
      <c r="Q17" s="575">
        <f>'Сводный отчет'!T40</f>
        <v>60</v>
      </c>
      <c r="R17" s="593">
        <f>'Сводный отчет'!U40</f>
        <v>268</v>
      </c>
      <c r="S17" s="601"/>
      <c r="T17" s="569"/>
      <c r="U17" s="569"/>
      <c r="V17" s="569"/>
      <c r="W17" s="574"/>
      <c r="X17" s="865">
        <f t="shared" si="0"/>
        <v>7</v>
      </c>
      <c r="Y17" s="866"/>
    </row>
    <row r="18" spans="1:25" ht="21" x14ac:dyDescent="0.35">
      <c r="A18" s="242" t="str">
        <f>'Сводный отчет'!B41</f>
        <v>Гомельская область</v>
      </c>
      <c r="B18" s="593" t="str">
        <f>'Сводный отчет'!C41</f>
        <v>Соломыкина Марьяна</v>
      </c>
      <c r="C18" s="598">
        <f>'Сводный отчет'!D41</f>
        <v>38924</v>
      </c>
      <c r="D18" s="233">
        <f>'Сводный отчет'!G41</f>
        <v>4.5999999999999996</v>
      </c>
      <c r="E18" s="236">
        <f>'Сводный отчет'!H41</f>
        <v>52</v>
      </c>
      <c r="F18" s="240">
        <f>'Сводный отчет'!I41</f>
        <v>3.51</v>
      </c>
      <c r="G18" s="234">
        <f>'Сводный отчет'!J41</f>
        <v>49</v>
      </c>
      <c r="H18" s="234">
        <f>'Сводный отчет'!K41</f>
        <v>0</v>
      </c>
      <c r="I18" s="575" t="str">
        <f>'Сводный отчет'!L41</f>
        <v/>
      </c>
      <c r="J18" s="233" t="str">
        <f>'Сводный отчет'!M41</f>
        <v>0,37,8</v>
      </c>
      <c r="K18" s="236">
        <f>'Сводный отчет'!N41</f>
        <v>43</v>
      </c>
      <c r="L18" s="240">
        <f>'Сводный отчет'!O41</f>
        <v>34</v>
      </c>
      <c r="M18" s="575">
        <f>'Сводный отчет'!P41</f>
        <v>34</v>
      </c>
      <c r="N18" s="233">
        <f>'Сводный отчет'!Q41</f>
        <v>229</v>
      </c>
      <c r="O18" s="236">
        <f>'Сводный отчет'!R41</f>
        <v>60</v>
      </c>
      <c r="P18" s="240">
        <f>'Сводный отчет'!S41</f>
        <v>40</v>
      </c>
      <c r="Q18" s="575">
        <f>'Сводный отчет'!T41</f>
        <v>60</v>
      </c>
      <c r="R18" s="593">
        <f>'Сводный отчет'!U41</f>
        <v>298</v>
      </c>
      <c r="S18" s="601"/>
      <c r="T18" s="569"/>
      <c r="U18" s="569"/>
      <c r="V18" s="569"/>
      <c r="W18" s="574"/>
      <c r="X18" s="865">
        <f t="shared" si="0"/>
        <v>3</v>
      </c>
      <c r="Y18" s="866"/>
    </row>
    <row r="19" spans="1:25" ht="21" x14ac:dyDescent="0.35">
      <c r="A19" s="242" t="str">
        <f>'Сводный отчет'!B42</f>
        <v>Гомельская область</v>
      </c>
      <c r="B19" s="593" t="str">
        <f>'Сводный отчет'!C42</f>
        <v>Ярченко Эльвира</v>
      </c>
      <c r="C19" s="598">
        <f>'Сводный отчет'!D42</f>
        <v>38581</v>
      </c>
      <c r="D19" s="233">
        <f>'Сводный отчет'!G42</f>
        <v>5.0999999999999996</v>
      </c>
      <c r="E19" s="236">
        <f>'Сводный отчет'!H42</f>
        <v>40</v>
      </c>
      <c r="F19" s="240">
        <f>'Сводный отчет'!I42</f>
        <v>7.48</v>
      </c>
      <c r="G19" s="234">
        <f>'Сводный отчет'!J42</f>
        <v>54</v>
      </c>
      <c r="H19" s="234">
        <f>'Сводный отчет'!K42</f>
        <v>0</v>
      </c>
      <c r="I19" s="575" t="str">
        <f>'Сводный отчет'!L42</f>
        <v/>
      </c>
      <c r="J19" s="233" t="str">
        <f>'Сводный отчет'!M42</f>
        <v>0,43,2</v>
      </c>
      <c r="K19" s="236">
        <f>'Сводный отчет'!N42</f>
        <v>36</v>
      </c>
      <c r="L19" s="240">
        <f>'Сводный отчет'!O42</f>
        <v>32</v>
      </c>
      <c r="M19" s="575">
        <f>'Сводный отчет'!P42</f>
        <v>32</v>
      </c>
      <c r="N19" s="233">
        <f>'Сводный отчет'!Q42</f>
        <v>220</v>
      </c>
      <c r="O19" s="236">
        <f>'Сводный отчет'!R42</f>
        <v>50</v>
      </c>
      <c r="P19" s="240">
        <f>'Сводный отчет'!S42</f>
        <v>40</v>
      </c>
      <c r="Q19" s="575">
        <f>'Сводный отчет'!T42</f>
        <v>60</v>
      </c>
      <c r="R19" s="593">
        <f>'Сводный отчет'!U42</f>
        <v>272</v>
      </c>
      <c r="S19" s="601"/>
      <c r="T19" s="569"/>
      <c r="U19" s="569"/>
      <c r="V19" s="569"/>
      <c r="W19" s="574"/>
      <c r="X19" s="865">
        <f t="shared" si="0"/>
        <v>6</v>
      </c>
      <c r="Y19" s="866"/>
    </row>
    <row r="20" spans="1:25" ht="21" x14ac:dyDescent="0.35">
      <c r="A20" s="242" t="str">
        <f>'Сводный отчет'!B43</f>
        <v>Гомельская область</v>
      </c>
      <c r="B20" s="593" t="str">
        <f>'Сводный отчет'!C43</f>
        <v xml:space="preserve">Ляхова Дарья </v>
      </c>
      <c r="C20" s="598">
        <f>'Сводный отчет'!D43</f>
        <v>39060</v>
      </c>
      <c r="D20" s="233">
        <f>'Сводный отчет'!G43</f>
        <v>5</v>
      </c>
      <c r="E20" s="236">
        <f>'Сводный отчет'!H43</f>
        <v>44</v>
      </c>
      <c r="F20" s="240">
        <f>'Сводный отчет'!I43</f>
        <v>3.57</v>
      </c>
      <c r="G20" s="234">
        <f>'Сводный отчет'!J43</f>
        <v>46</v>
      </c>
      <c r="H20" s="234">
        <f>'Сводный отчет'!K43</f>
        <v>0</v>
      </c>
      <c r="I20" s="575" t="str">
        <f>'Сводный отчет'!L43</f>
        <v/>
      </c>
      <c r="J20" s="233" t="str">
        <f>'Сводный отчет'!M43</f>
        <v>0,52,1</v>
      </c>
      <c r="K20" s="236">
        <f>'Сводный отчет'!N43</f>
        <v>28</v>
      </c>
      <c r="L20" s="240">
        <f>'Сводный отчет'!O43</f>
        <v>31</v>
      </c>
      <c r="M20" s="575">
        <f>'Сводный отчет'!P43</f>
        <v>31</v>
      </c>
      <c r="N20" s="233">
        <f>'Сводный отчет'!Q43</f>
        <v>209</v>
      </c>
      <c r="O20" s="236">
        <f>'Сводный отчет'!R43</f>
        <v>41</v>
      </c>
      <c r="P20" s="240">
        <f>'Сводный отчет'!S43</f>
        <v>40</v>
      </c>
      <c r="Q20" s="575">
        <f>'Сводный отчет'!T43</f>
        <v>60</v>
      </c>
      <c r="R20" s="593">
        <f>'Сводный отчет'!U43</f>
        <v>250</v>
      </c>
      <c r="S20" s="601"/>
      <c r="T20" s="569"/>
      <c r="U20" s="569"/>
      <c r="V20" s="569"/>
      <c r="W20" s="574"/>
      <c r="X20" s="865">
        <f t="shared" si="0"/>
        <v>19</v>
      </c>
      <c r="Y20" s="866"/>
    </row>
    <row r="21" spans="1:25" ht="21.75" thickBot="1" x14ac:dyDescent="0.4">
      <c r="A21" s="243" t="str">
        <f>'Сводный отчет'!B44</f>
        <v>Гомельская область</v>
      </c>
      <c r="B21" s="594" t="str">
        <f>'Сводный отчет'!C44</f>
        <v>Пушнина Алина</v>
      </c>
      <c r="C21" s="599">
        <f>'Сводный отчет'!D44</f>
        <v>39132</v>
      </c>
      <c r="D21" s="239">
        <f>'Сводный отчет'!G44</f>
        <v>4.7</v>
      </c>
      <c r="E21" s="603">
        <f>'Сводный отчет'!H44</f>
        <v>50</v>
      </c>
      <c r="F21" s="241">
        <f>'Сводный отчет'!I44</f>
        <v>3.48</v>
      </c>
      <c r="G21" s="571">
        <f>'Сводный отчет'!J44</f>
        <v>51</v>
      </c>
      <c r="H21" s="571">
        <f>'Сводный отчет'!K44</f>
        <v>0</v>
      </c>
      <c r="I21" s="585" t="str">
        <f>'Сводный отчет'!L44</f>
        <v/>
      </c>
      <c r="J21" s="239" t="str">
        <f>'Сводный отчет'!M44</f>
        <v>0,34,9</v>
      </c>
      <c r="K21" s="603">
        <f>'Сводный отчет'!N44</f>
        <v>48</v>
      </c>
      <c r="L21" s="241">
        <f>'Сводный отчет'!O44</f>
        <v>39</v>
      </c>
      <c r="M21" s="585">
        <f>'Сводный отчет'!P44</f>
        <v>39</v>
      </c>
      <c r="N21" s="239">
        <f>'Сводный отчет'!Q44</f>
        <v>219</v>
      </c>
      <c r="O21" s="603">
        <f>'Сводный отчет'!R44</f>
        <v>51</v>
      </c>
      <c r="P21" s="241">
        <f>'Сводный отчет'!S44</f>
        <v>40</v>
      </c>
      <c r="Q21" s="585">
        <f>'Сводный отчет'!T44</f>
        <v>60</v>
      </c>
      <c r="R21" s="594">
        <f>'Сводный отчет'!U44</f>
        <v>299</v>
      </c>
      <c r="S21" s="602"/>
      <c r="T21" s="572"/>
      <c r="U21" s="572"/>
      <c r="V21" s="572"/>
      <c r="W21" s="576"/>
      <c r="X21" s="867">
        <f t="shared" si="0"/>
        <v>2</v>
      </c>
      <c r="Y21" s="868"/>
    </row>
    <row r="22" spans="1:25" ht="21" x14ac:dyDescent="0.35">
      <c r="A22" s="587" t="str">
        <f>'Сводный отчет'!B53</f>
        <v>Гродненская область</v>
      </c>
      <c r="B22" s="595" t="str">
        <f>'Сводный отчет'!C53</f>
        <v>Кастровская Диана</v>
      </c>
      <c r="C22" s="604">
        <f>'Сводный отчет'!D53</f>
        <v>38478</v>
      </c>
      <c r="D22" s="577">
        <f>'Сводный отчет'!G53</f>
        <v>4.7</v>
      </c>
      <c r="E22" s="606">
        <f>'Сводный отчет'!H53</f>
        <v>48</v>
      </c>
      <c r="F22" s="590">
        <f>'Сводный отчет'!I53</f>
        <v>7.59</v>
      </c>
      <c r="G22" s="578">
        <f>'Сводный отчет'!J53</f>
        <v>51</v>
      </c>
      <c r="H22" s="578">
        <f>'Сводный отчет'!K53</f>
        <v>0</v>
      </c>
      <c r="I22" s="609" t="str">
        <f>'Сводный отчет'!L53</f>
        <v/>
      </c>
      <c r="J22" s="577" t="str">
        <f>'Сводный отчет'!M53</f>
        <v>0,29,1</v>
      </c>
      <c r="K22" s="606">
        <f>'Сводный отчет'!N53</f>
        <v>60</v>
      </c>
      <c r="L22" s="590">
        <f>'Сводный отчет'!O53</f>
        <v>36</v>
      </c>
      <c r="M22" s="609">
        <f>'Сводный отчет'!P53</f>
        <v>36</v>
      </c>
      <c r="N22" s="577">
        <f>'Сводный отчет'!Q53</f>
        <v>221</v>
      </c>
      <c r="O22" s="606">
        <f>'Сводный отчет'!R53</f>
        <v>51</v>
      </c>
      <c r="P22" s="590">
        <f>'Сводный отчет'!S53</f>
        <v>46</v>
      </c>
      <c r="Q22" s="609">
        <f>'Сводный отчет'!T53</f>
        <v>60</v>
      </c>
      <c r="R22" s="595">
        <f>'Сводный отчет'!U53</f>
        <v>306</v>
      </c>
      <c r="S22" s="611">
        <f>IF(ISBLANK('Сводный отчет'!V6),"",'Сводный отчет'!V6)</f>
        <v>16</v>
      </c>
      <c r="T22" s="579" t="str">
        <f>IF(ISBLANK('Сводный отчет'!W6),"",'Сводный отчет'!W6)</f>
        <v/>
      </c>
      <c r="U22" s="579" t="str">
        <f>IF(ISBLANK('Сводный отчет'!X6),"",'Сводный отчет'!X6)</f>
        <v/>
      </c>
      <c r="V22" s="579" t="str">
        <f>IF(ISBLANK('Сводный отчет'!Y6),"",'Сводный отчет'!Y6)</f>
        <v/>
      </c>
      <c r="W22" s="580" t="str">
        <f>IF(ISBLANK('Сводный отчет'!Z6),"",'Сводный отчет'!Z6)</f>
        <v/>
      </c>
      <c r="X22" s="869">
        <f t="shared" si="0"/>
        <v>1</v>
      </c>
      <c r="Y22" s="870"/>
    </row>
    <row r="23" spans="1:25" ht="21" x14ac:dyDescent="0.35">
      <c r="A23" s="242" t="str">
        <f>'Сводный отчет'!B54</f>
        <v>Гродненская область</v>
      </c>
      <c r="B23" s="593" t="str">
        <f>'Сводный отчет'!C54</f>
        <v>Кулевич Валерия</v>
      </c>
      <c r="C23" s="598">
        <f>'Сводный отчет'!D54</f>
        <v>39318</v>
      </c>
      <c r="D23" s="233">
        <f>'Сводный отчет'!G54</f>
        <v>5</v>
      </c>
      <c r="E23" s="236">
        <f>'Сводный отчет'!H54</f>
        <v>44</v>
      </c>
      <c r="F23" s="240">
        <f>'Сводный отчет'!I54</f>
        <v>3.56</v>
      </c>
      <c r="G23" s="234">
        <f>'Сводный отчет'!J54</f>
        <v>47</v>
      </c>
      <c r="H23" s="234">
        <f>'Сводный отчет'!K54</f>
        <v>0</v>
      </c>
      <c r="I23" s="575" t="str">
        <f>'Сводный отчет'!L54</f>
        <v/>
      </c>
      <c r="J23" s="233" t="str">
        <f>'Сводный отчет'!M54</f>
        <v>-</v>
      </c>
      <c r="K23" s="236">
        <f>'Сводный отчет'!N54</f>
        <v>0</v>
      </c>
      <c r="L23" s="240">
        <f>'Сводный отчет'!O54</f>
        <v>21</v>
      </c>
      <c r="M23" s="575">
        <f>'Сводный отчет'!P54</f>
        <v>21</v>
      </c>
      <c r="N23" s="233">
        <f>'Сводный отчет'!Q54</f>
        <v>222</v>
      </c>
      <c r="O23" s="236">
        <f>'Сводный отчет'!R54</f>
        <v>54</v>
      </c>
      <c r="P23" s="240">
        <f>'Сводный отчет'!S54</f>
        <v>18</v>
      </c>
      <c r="Q23" s="575">
        <f>'Сводный отчет'!T54</f>
        <v>24</v>
      </c>
      <c r="R23" s="593">
        <f>'Сводный отчет'!U54</f>
        <v>190</v>
      </c>
      <c r="S23" s="601"/>
      <c r="T23" s="569"/>
      <c r="U23" s="569"/>
      <c r="V23" s="569"/>
      <c r="W23" s="574"/>
      <c r="X23" s="865">
        <f t="shared" si="0"/>
        <v>39</v>
      </c>
      <c r="Y23" s="866"/>
    </row>
    <row r="24" spans="1:25" ht="21" x14ac:dyDescent="0.35">
      <c r="A24" s="242" t="str">
        <f>'Сводный отчет'!B55</f>
        <v>Гродненская область</v>
      </c>
      <c r="B24" s="593" t="str">
        <f>'Сводный отчет'!C55</f>
        <v>Салей Юлия</v>
      </c>
      <c r="C24" s="598">
        <f>'Сводный отчет'!D55</f>
        <v>38829</v>
      </c>
      <c r="D24" s="233">
        <f>'Сводный отчет'!G55</f>
        <v>4.9000000000000004</v>
      </c>
      <c r="E24" s="236">
        <f>'Сводный отчет'!H55</f>
        <v>44</v>
      </c>
      <c r="F24" s="853">
        <f>'Сводный отчет'!I55</f>
        <v>8.2200000000000006</v>
      </c>
      <c r="G24" s="854">
        <f>'Сводный отчет'!J55</f>
        <v>45</v>
      </c>
      <c r="H24" s="234">
        <f>'Сводный отчет'!K55</f>
        <v>0</v>
      </c>
      <c r="I24" s="575">
        <f>'Сводный отчет'!L55</f>
        <v>0</v>
      </c>
      <c r="J24" s="233" t="str">
        <f>'Сводный отчет'!M55</f>
        <v>-</v>
      </c>
      <c r="K24" s="236">
        <f>'Сводный отчет'!N55</f>
        <v>0</v>
      </c>
      <c r="L24" s="240">
        <f>'Сводный отчет'!O55</f>
        <v>35</v>
      </c>
      <c r="M24" s="575">
        <f>'Сводный отчет'!P55</f>
        <v>35</v>
      </c>
      <c r="N24" s="233">
        <f>'Сводный отчет'!Q55</f>
        <v>230</v>
      </c>
      <c r="O24" s="236">
        <f>'Сводный отчет'!R55</f>
        <v>60</v>
      </c>
      <c r="P24" s="240">
        <f>'Сводный отчет'!S55</f>
        <v>18</v>
      </c>
      <c r="Q24" s="575">
        <f>'Сводный отчет'!T55</f>
        <v>23</v>
      </c>
      <c r="R24" s="593">
        <f>'Сводный отчет'!U55</f>
        <v>207</v>
      </c>
      <c r="S24" s="601"/>
      <c r="T24" s="569"/>
      <c r="U24" s="569"/>
      <c r="V24" s="569"/>
      <c r="W24" s="574"/>
      <c r="X24" s="865">
        <f t="shared" si="0"/>
        <v>32</v>
      </c>
      <c r="Y24" s="866"/>
    </row>
    <row r="25" spans="1:25" ht="21" x14ac:dyDescent="0.35">
      <c r="A25" s="242" t="str">
        <f>'Сводный отчет'!B56</f>
        <v>Гродненская область</v>
      </c>
      <c r="B25" s="593" t="str">
        <f>'Сводный отчет'!C56</f>
        <v>Брецкая Анна</v>
      </c>
      <c r="C25" s="598">
        <f>'Сводный отчет'!D56</f>
        <v>38623</v>
      </c>
      <c r="D25" s="233">
        <f>'Сводный отчет'!G56</f>
        <v>4.5999999999999996</v>
      </c>
      <c r="E25" s="236">
        <f>'Сводный отчет'!H56</f>
        <v>50</v>
      </c>
      <c r="F25" s="240">
        <f>'Сводный отчет'!I56</f>
        <v>9.1199999999999992</v>
      </c>
      <c r="G25" s="234">
        <f>'Сводный отчет'!J56</f>
        <v>35</v>
      </c>
      <c r="H25" s="234">
        <f>'Сводный отчет'!K56</f>
        <v>0</v>
      </c>
      <c r="I25" s="575" t="str">
        <f>'Сводный отчет'!L56</f>
        <v/>
      </c>
      <c r="J25" s="233" t="str">
        <f>'Сводный отчет'!M56</f>
        <v>0,40,9</v>
      </c>
      <c r="K25" s="236">
        <f>'Сводный отчет'!N56</f>
        <v>39</v>
      </c>
      <c r="L25" s="240">
        <f>'Сводный отчет'!O56</f>
        <v>29</v>
      </c>
      <c r="M25" s="575">
        <f>'Сводный отчет'!P56</f>
        <v>29</v>
      </c>
      <c r="N25" s="233">
        <f>'Сводный отчет'!Q56</f>
        <v>216</v>
      </c>
      <c r="O25" s="236">
        <f>'Сводный отчет'!R56</f>
        <v>46</v>
      </c>
      <c r="P25" s="240">
        <f>'Сводный отчет'!S56</f>
        <v>24</v>
      </c>
      <c r="Q25" s="575">
        <f>'Сводный отчет'!T56</f>
        <v>33</v>
      </c>
      <c r="R25" s="593">
        <f>'Сводный отчет'!U56</f>
        <v>232</v>
      </c>
      <c r="S25" s="601"/>
      <c r="T25" s="569"/>
      <c r="U25" s="569"/>
      <c r="V25" s="569"/>
      <c r="W25" s="574"/>
      <c r="X25" s="865">
        <f t="shared" si="0"/>
        <v>24</v>
      </c>
      <c r="Y25" s="866"/>
    </row>
    <row r="26" spans="1:25" x14ac:dyDescent="0.3">
      <c r="A26" s="242" t="str">
        <f>'Сводный отчет'!B57</f>
        <v>Гродненская область</v>
      </c>
      <c r="B26" s="593" t="str">
        <f>'Сводный отчет'!C57</f>
        <v>Кулагина Анна</v>
      </c>
      <c r="C26" s="598">
        <f>'Сводный отчет'!D57</f>
        <v>38296</v>
      </c>
      <c r="D26" s="233">
        <f>'Сводный отчет'!G57</f>
        <v>4.9000000000000004</v>
      </c>
      <c r="E26" s="236">
        <f>'Сводный отчет'!H57</f>
        <v>44</v>
      </c>
      <c r="F26" s="240">
        <f>'Сводный отчет'!I57</f>
        <v>9.4</v>
      </c>
      <c r="G26" s="234">
        <f>'Сводный отчет'!J57</f>
        <v>30</v>
      </c>
      <c r="H26" s="234">
        <f>'Сводный отчет'!K57</f>
        <v>0</v>
      </c>
      <c r="I26" s="575" t="str">
        <f>'Сводный отчет'!L57</f>
        <v/>
      </c>
      <c r="J26" s="233" t="str">
        <f>'Сводный отчет'!M57</f>
        <v>0,41,3</v>
      </c>
      <c r="K26" s="236">
        <f>'Сводный отчет'!N57</f>
        <v>38</v>
      </c>
      <c r="L26" s="240">
        <f>'Сводный отчет'!O57</f>
        <v>38</v>
      </c>
      <c r="M26" s="575">
        <f>'Сводный отчет'!P57</f>
        <v>38</v>
      </c>
      <c r="N26" s="233">
        <f>'Сводный отчет'!Q57</f>
        <v>199</v>
      </c>
      <c r="O26" s="236">
        <f>'Сводный отчет'!R57</f>
        <v>29</v>
      </c>
      <c r="P26" s="240">
        <f>'Сводный отчет'!S57</f>
        <v>18</v>
      </c>
      <c r="Q26" s="575">
        <f>'Сводный отчет'!T57</f>
        <v>23</v>
      </c>
      <c r="R26" s="593">
        <f>'Сводный отчет'!U57</f>
        <v>202</v>
      </c>
      <c r="S26" s="240">
        <f>'Сводный отчет'!V68</f>
        <v>0</v>
      </c>
      <c r="T26" s="234">
        <f>'Сводный отчет'!W68</f>
        <v>0</v>
      </c>
      <c r="U26" s="234">
        <f>'Сводный отчет'!X68</f>
        <v>0</v>
      </c>
      <c r="V26" s="234">
        <f>'Сводный отчет'!Y68</f>
        <v>0</v>
      </c>
      <c r="W26" s="575">
        <f>'Сводный отчет'!Z68</f>
        <v>0</v>
      </c>
      <c r="X26" s="865">
        <f t="shared" si="0"/>
        <v>35</v>
      </c>
      <c r="Y26" s="866"/>
    </row>
    <row r="27" spans="1:25" ht="21.75" thickBot="1" x14ac:dyDescent="0.4">
      <c r="A27" s="588" t="str">
        <f>'Сводный отчет'!B58</f>
        <v>Гродненская область</v>
      </c>
      <c r="B27" s="596" t="str">
        <f>'Сводный отчет'!C58</f>
        <v>Бандаловская Вероника</v>
      </c>
      <c r="C27" s="605">
        <f>'Сводный отчет'!D58</f>
        <v>38898</v>
      </c>
      <c r="D27" s="581">
        <f>'Сводный отчет'!G58</f>
        <v>4.7</v>
      </c>
      <c r="E27" s="607">
        <f>'Сводный отчет'!H58</f>
        <v>50</v>
      </c>
      <c r="F27" s="857">
        <f>'Сводный отчет'!I58</f>
        <v>4.01</v>
      </c>
      <c r="G27" s="858">
        <f>'Сводный отчет'!J58</f>
        <v>44</v>
      </c>
      <c r="H27" s="582">
        <f>'Сводный отчет'!K58</f>
        <v>0</v>
      </c>
      <c r="I27" s="610" t="str">
        <f>'Сводный отчет'!L58</f>
        <v/>
      </c>
      <c r="J27" s="581" t="str">
        <f>'Сводный отчет'!M58</f>
        <v>0,51,6</v>
      </c>
      <c r="K27" s="607">
        <f>'Сводный отчет'!N58</f>
        <v>29</v>
      </c>
      <c r="L27" s="591">
        <f>'Сводный отчет'!O58</f>
        <v>37</v>
      </c>
      <c r="M27" s="610">
        <f>'Сводный отчет'!P58</f>
        <v>37</v>
      </c>
      <c r="N27" s="581">
        <f>'Сводный отчет'!Q58</f>
        <v>227</v>
      </c>
      <c r="O27" s="607">
        <f>'Сводный отчет'!R58</f>
        <v>59</v>
      </c>
      <c r="P27" s="591">
        <f>'Сводный отчет'!S58</f>
        <v>12</v>
      </c>
      <c r="Q27" s="610">
        <f>'Сводный отчет'!T58</f>
        <v>12</v>
      </c>
      <c r="R27" s="596">
        <f>'Сводный отчет'!U58</f>
        <v>231</v>
      </c>
      <c r="S27" s="612"/>
      <c r="T27" s="583"/>
      <c r="U27" s="583"/>
      <c r="V27" s="583"/>
      <c r="W27" s="584"/>
      <c r="X27" s="871">
        <v>26</v>
      </c>
      <c r="Y27" s="872"/>
    </row>
    <row r="28" spans="1:25" ht="21" x14ac:dyDescent="0.35">
      <c r="A28" s="586" t="str">
        <f>'Сводный отчет'!B67</f>
        <v>Могилевская Область</v>
      </c>
      <c r="B28" s="592" t="str">
        <f>'Сводный отчет'!C67</f>
        <v>Новикова Карина</v>
      </c>
      <c r="C28" s="597">
        <f>'Сводный отчет'!D67</f>
        <v>38876</v>
      </c>
      <c r="D28" s="228" t="str">
        <f>'Сводный отчет'!G67</f>
        <v>-</v>
      </c>
      <c r="E28" s="231">
        <f>'Сводный отчет'!H67</f>
        <v>0</v>
      </c>
      <c r="F28" s="589">
        <f>'Сводный отчет'!I67</f>
        <v>4.09</v>
      </c>
      <c r="G28" s="229">
        <f>'Сводный отчет'!J67</f>
        <v>40</v>
      </c>
      <c r="H28" s="229">
        <f>'Сводный отчет'!K67</f>
        <v>0</v>
      </c>
      <c r="I28" s="608" t="str">
        <f>'Сводный отчет'!L67</f>
        <v/>
      </c>
      <c r="J28" s="228" t="str">
        <f>'Сводный отчет'!M67</f>
        <v>1,15,1</v>
      </c>
      <c r="K28" s="231">
        <f>'Сводный отчет'!N67</f>
        <v>5</v>
      </c>
      <c r="L28" s="589">
        <f>'Сводный отчет'!O67</f>
        <v>28</v>
      </c>
      <c r="M28" s="608">
        <f>'Сводный отчет'!P67</f>
        <v>28</v>
      </c>
      <c r="N28" s="228">
        <f>'Сводный отчет'!Q67</f>
        <v>220</v>
      </c>
      <c r="O28" s="231">
        <f>'Сводный отчет'!R67</f>
        <v>52</v>
      </c>
      <c r="P28" s="589">
        <f>'Сводный отчет'!S67</f>
        <v>18</v>
      </c>
      <c r="Q28" s="608">
        <f>'Сводный отчет'!T67</f>
        <v>24</v>
      </c>
      <c r="R28" s="592">
        <f>'Сводный отчет'!U67</f>
        <v>149</v>
      </c>
      <c r="S28" s="600"/>
      <c r="T28" s="570"/>
      <c r="U28" s="570"/>
      <c r="V28" s="570"/>
      <c r="W28" s="573"/>
      <c r="X28" s="863">
        <f t="shared" si="0"/>
        <v>42</v>
      </c>
      <c r="Y28" s="864"/>
    </row>
    <row r="29" spans="1:25" ht="21" x14ac:dyDescent="0.35">
      <c r="A29" s="242" t="str">
        <f>'Сводный отчет'!B68</f>
        <v>Могилевская Область</v>
      </c>
      <c r="B29" s="593" t="str">
        <f>'Сводный отчет'!C68</f>
        <v xml:space="preserve">Пипко Елена </v>
      </c>
      <c r="C29" s="598">
        <f>'Сводный отчет'!D68</f>
        <v>38385</v>
      </c>
      <c r="D29" s="233">
        <f>'Сводный отчет'!G68</f>
        <v>5</v>
      </c>
      <c r="E29" s="236">
        <f>'Сводный отчет'!H68</f>
        <v>42</v>
      </c>
      <c r="F29" s="853">
        <f>'Сводный отчет'!I68</f>
        <v>10.119999999999999</v>
      </c>
      <c r="G29" s="854">
        <f>'Сводный отчет'!J68</f>
        <v>23</v>
      </c>
      <c r="H29" s="234">
        <f>'Сводный отчет'!K68</f>
        <v>0</v>
      </c>
      <c r="I29" s="575" t="str">
        <f>'Сводный отчет'!L68</f>
        <v/>
      </c>
      <c r="J29" s="233" t="str">
        <f>'Сводный отчет'!M68</f>
        <v>0,51,8</v>
      </c>
      <c r="K29" s="236">
        <f>'Сводный отчет'!N68</f>
        <v>28</v>
      </c>
      <c r="L29" s="240">
        <f>'Сводный отчет'!O68</f>
        <v>24</v>
      </c>
      <c r="M29" s="575">
        <f>'Сводный отчет'!P68</f>
        <v>24</v>
      </c>
      <c r="N29" s="233">
        <f>'Сводный отчет'!Q68</f>
        <v>215</v>
      </c>
      <c r="O29" s="236">
        <f>'Сводный отчет'!R68</f>
        <v>45</v>
      </c>
      <c r="P29" s="240">
        <f>'Сводный отчет'!S68</f>
        <v>31</v>
      </c>
      <c r="Q29" s="575">
        <f>'Сводный отчет'!T68</f>
        <v>45</v>
      </c>
      <c r="R29" s="593">
        <f>'Сводный отчет'!U68</f>
        <v>207</v>
      </c>
      <c r="S29" s="601"/>
      <c r="T29" s="569"/>
      <c r="U29" s="569"/>
      <c r="V29" s="569"/>
      <c r="W29" s="574"/>
      <c r="X29" s="865">
        <v>34</v>
      </c>
      <c r="Y29" s="866"/>
    </row>
    <row r="30" spans="1:25" ht="21" x14ac:dyDescent="0.35">
      <c r="A30" s="242" t="str">
        <f>'Сводный отчет'!B69</f>
        <v>Могилевская Область</v>
      </c>
      <c r="B30" s="593" t="str">
        <f>'Сводный отчет'!C69</f>
        <v>Евдокименко Диана</v>
      </c>
      <c r="C30" s="598">
        <f>'Сводный отчет'!D69</f>
        <v>38232</v>
      </c>
      <c r="D30" s="233">
        <f>'Сводный отчет'!G69</f>
        <v>4.9000000000000004</v>
      </c>
      <c r="E30" s="236">
        <f>'Сводный отчет'!H69</f>
        <v>44</v>
      </c>
      <c r="F30" s="240">
        <f>'Сводный отчет'!I69</f>
        <v>8.5399999999999991</v>
      </c>
      <c r="G30" s="234">
        <f>'Сводный отчет'!J69</f>
        <v>39</v>
      </c>
      <c r="H30" s="234">
        <f>'Сводный отчет'!K69</f>
        <v>0</v>
      </c>
      <c r="I30" s="575">
        <f>'Сводный отчет'!L69</f>
        <v>0</v>
      </c>
      <c r="J30" s="233" t="str">
        <f>'Сводный отчет'!M69</f>
        <v>0,45,3</v>
      </c>
      <c r="K30" s="236">
        <f>'Сводный отчет'!N69</f>
        <v>34</v>
      </c>
      <c r="L30" s="240">
        <f>'Сводный отчет'!O69</f>
        <v>25</v>
      </c>
      <c r="M30" s="575">
        <f>'Сводный отчет'!P69</f>
        <v>25</v>
      </c>
      <c r="N30" s="233">
        <f>'Сводный отчет'!Q69</f>
        <v>207</v>
      </c>
      <c r="O30" s="236">
        <f>'Сводный отчет'!R69</f>
        <v>37</v>
      </c>
      <c r="P30" s="240">
        <f>'Сводный отчет'!S69</f>
        <v>38</v>
      </c>
      <c r="Q30" s="575">
        <f>'Сводный отчет'!T69</f>
        <v>57</v>
      </c>
      <c r="R30" s="593">
        <f>'Сводный отчет'!U69</f>
        <v>236</v>
      </c>
      <c r="S30" s="601"/>
      <c r="T30" s="569"/>
      <c r="U30" s="569"/>
      <c r="V30" s="569"/>
      <c r="W30" s="574"/>
      <c r="X30" s="865">
        <f t="shared" si="0"/>
        <v>23</v>
      </c>
      <c r="Y30" s="866"/>
    </row>
    <row r="31" spans="1:25" x14ac:dyDescent="0.3">
      <c r="A31" s="242" t="str">
        <f>'Сводный отчет'!B70</f>
        <v>Могилевская Область</v>
      </c>
      <c r="B31" s="593" t="str">
        <f>'Сводный отчет'!C70</f>
        <v>Сенчило Анна</v>
      </c>
      <c r="C31" s="598">
        <f>'Сводный отчет'!D70</f>
        <v>38400</v>
      </c>
      <c r="D31" s="233">
        <f>'Сводный отчет'!G70</f>
        <v>4.9000000000000004</v>
      </c>
      <c r="E31" s="236">
        <f>'Сводный отчет'!H70</f>
        <v>44</v>
      </c>
      <c r="F31" s="240">
        <f>'Сводный отчет'!I70</f>
        <v>8.4600000000000009</v>
      </c>
      <c r="G31" s="234">
        <f>'Сводный отчет'!J70</f>
        <v>40</v>
      </c>
      <c r="H31" s="234">
        <f>'Сводный отчет'!K70</f>
        <v>0</v>
      </c>
      <c r="I31" s="575" t="str">
        <f>'Сводный отчет'!L70</f>
        <v/>
      </c>
      <c r="J31" s="233" t="str">
        <f>'Сводный отчет'!M70</f>
        <v>0,52,4</v>
      </c>
      <c r="K31" s="236">
        <f>'Сводный отчет'!N70</f>
        <v>27</v>
      </c>
      <c r="L31" s="240">
        <f>'Сводный отчет'!O70</f>
        <v>25</v>
      </c>
      <c r="M31" s="575">
        <f>'Сводный отчет'!P70</f>
        <v>25</v>
      </c>
      <c r="N31" s="233">
        <f>'Сводный отчет'!Q70</f>
        <v>206</v>
      </c>
      <c r="O31" s="236">
        <f>'Сводный отчет'!R70</f>
        <v>36</v>
      </c>
      <c r="P31" s="240">
        <f>'Сводный отчет'!S70</f>
        <v>19</v>
      </c>
      <c r="Q31" s="575">
        <f>'Сводный отчет'!T70</f>
        <v>25</v>
      </c>
      <c r="R31" s="593">
        <f>'Сводный отчет'!U70</f>
        <v>197</v>
      </c>
      <c r="S31" s="240">
        <f>'Сводный отчет'!V49</f>
        <v>33</v>
      </c>
      <c r="T31" s="234">
        <f>'Сводный отчет'!W49</f>
        <v>0</v>
      </c>
      <c r="U31" s="234">
        <f>'Сводный отчет'!X49</f>
        <v>0</v>
      </c>
      <c r="V31" s="234">
        <f>'Сводный отчет'!Y49</f>
        <v>0</v>
      </c>
      <c r="W31" s="575">
        <f>'Сводный отчет'!Z49</f>
        <v>0</v>
      </c>
      <c r="X31" s="865">
        <f t="shared" si="0"/>
        <v>38</v>
      </c>
      <c r="Y31" s="866"/>
    </row>
    <row r="32" spans="1:25" x14ac:dyDescent="0.3">
      <c r="A32" s="242" t="str">
        <f>'Сводный отчет'!B71</f>
        <v>Могилевская Область</v>
      </c>
      <c r="B32" s="593" t="str">
        <f>'Сводный отчет'!C71</f>
        <v>Карчевская Дарья</v>
      </c>
      <c r="C32" s="598">
        <f>'Сводный отчет'!D71</f>
        <v>38474</v>
      </c>
      <c r="D32" s="233">
        <f>'Сводный отчет'!G71</f>
        <v>4.9000000000000004</v>
      </c>
      <c r="E32" s="236">
        <f>'Сводный отчет'!H71</f>
        <v>44</v>
      </c>
      <c r="F32" s="240">
        <f>'Сводный отчет'!I71</f>
        <v>8.48</v>
      </c>
      <c r="G32" s="234">
        <f>'Сводный отчет'!J71</f>
        <v>40</v>
      </c>
      <c r="H32" s="234">
        <f>'Сводный отчет'!K71</f>
        <v>0</v>
      </c>
      <c r="I32" s="575" t="str">
        <f>'Сводный отчет'!L71</f>
        <v/>
      </c>
      <c r="J32" s="233" t="str">
        <f>'Сводный отчет'!M71</f>
        <v>1,01,3</v>
      </c>
      <c r="K32" s="236">
        <f>'Сводный отчет'!N71</f>
        <v>18</v>
      </c>
      <c r="L32" s="240">
        <f>'Сводный отчет'!O71</f>
        <v>28</v>
      </c>
      <c r="M32" s="575">
        <f>'Сводный отчет'!P71</f>
        <v>28</v>
      </c>
      <c r="N32" s="233">
        <f>'Сводный отчет'!Q71</f>
        <v>201</v>
      </c>
      <c r="O32" s="236">
        <f>'Сводный отчет'!R71</f>
        <v>31</v>
      </c>
      <c r="P32" s="240">
        <f>'Сводный отчет'!S71</f>
        <v>35</v>
      </c>
      <c r="Q32" s="575">
        <f>'Сводный отчет'!T71</f>
        <v>51</v>
      </c>
      <c r="R32" s="593">
        <f>'Сводный отчет'!U71</f>
        <v>212</v>
      </c>
      <c r="S32" s="240">
        <f>'Сводный отчет'!V63</f>
        <v>30</v>
      </c>
      <c r="T32" s="234">
        <f>'Сводный отчет'!W63</f>
        <v>0</v>
      </c>
      <c r="U32" s="234">
        <f>'Сводный отчет'!X63</f>
        <v>0</v>
      </c>
      <c r="V32" s="234">
        <f>'Сводный отчет'!Y63</f>
        <v>0</v>
      </c>
      <c r="W32" s="575">
        <f>'Сводный отчет'!Z63</f>
        <v>0</v>
      </c>
      <c r="X32" s="865">
        <f t="shared" si="0"/>
        <v>30</v>
      </c>
      <c r="Y32" s="866"/>
    </row>
    <row r="33" spans="1:25" ht="21" thickBot="1" x14ac:dyDescent="0.35">
      <c r="A33" s="243" t="str">
        <f>'Сводный отчет'!B72</f>
        <v>Могилевская Область</v>
      </c>
      <c r="B33" s="594" t="str">
        <f>'Сводный отчет'!C72</f>
        <v>Гайдукевич Елизавета</v>
      </c>
      <c r="C33" s="599">
        <f>'Сводный отчет'!D72</f>
        <v>39303</v>
      </c>
      <c r="D33" s="239">
        <f>'Сводный отчет'!G72</f>
        <v>4.8</v>
      </c>
      <c r="E33" s="603">
        <f>'Сводный отчет'!H72</f>
        <v>48</v>
      </c>
      <c r="F33" s="861">
        <f>'Сводный отчет'!I72</f>
        <v>3.57</v>
      </c>
      <c r="G33" s="862">
        <f>'Сводный отчет'!J72</f>
        <v>46</v>
      </c>
      <c r="H33" s="571">
        <f>'Сводный отчет'!K72</f>
        <v>0</v>
      </c>
      <c r="I33" s="585" t="str">
        <f>'Сводный отчет'!L72</f>
        <v/>
      </c>
      <c r="J33" s="239" t="str">
        <f>'Сводный отчет'!M72</f>
        <v>1,02,7</v>
      </c>
      <c r="K33" s="603">
        <f>'Сводный отчет'!N72</f>
        <v>18</v>
      </c>
      <c r="L33" s="241">
        <f>'Сводный отчет'!O72</f>
        <v>19</v>
      </c>
      <c r="M33" s="585">
        <f>'Сводный отчет'!P72</f>
        <v>19</v>
      </c>
      <c r="N33" s="239">
        <f>'Сводный отчет'!Q72</f>
        <v>208</v>
      </c>
      <c r="O33" s="603">
        <f>'Сводный отчет'!R72</f>
        <v>40</v>
      </c>
      <c r="P33" s="241">
        <f>'Сводный отчет'!S72</f>
        <v>45</v>
      </c>
      <c r="Q33" s="585">
        <f>'Сводный отчет'!T72</f>
        <v>60</v>
      </c>
      <c r="R33" s="594">
        <f>'Сводный отчет'!U72</f>
        <v>231</v>
      </c>
      <c r="S33" s="241"/>
      <c r="T33" s="571"/>
      <c r="U33" s="571"/>
      <c r="V33" s="571"/>
      <c r="W33" s="585"/>
      <c r="X33" s="867">
        <f t="shared" si="0"/>
        <v>25</v>
      </c>
      <c r="Y33" s="868"/>
    </row>
    <row r="34" spans="1:25" ht="21" x14ac:dyDescent="0.35">
      <c r="A34" s="587" t="str">
        <f>'Сводный отчет'!B81</f>
        <v>Минская область</v>
      </c>
      <c r="B34" s="595" t="str">
        <f>'Сводный отчет'!C81</f>
        <v>Рысевец Анастасия</v>
      </c>
      <c r="C34" s="604">
        <f>'Сводный отчет'!D81</f>
        <v>39058</v>
      </c>
      <c r="D34" s="577">
        <f>'Сводный отчет'!G81</f>
        <v>4.8</v>
      </c>
      <c r="E34" s="606">
        <f>'Сводный отчет'!H81</f>
        <v>48</v>
      </c>
      <c r="F34" s="590">
        <f>'Сводный отчет'!I81</f>
        <v>3.47</v>
      </c>
      <c r="G34" s="578">
        <f>'Сводный отчет'!J81</f>
        <v>51</v>
      </c>
      <c r="H34" s="578">
        <f>'Сводный отчет'!K81</f>
        <v>0</v>
      </c>
      <c r="I34" s="609" t="str">
        <f>'Сводный отчет'!L81</f>
        <v/>
      </c>
      <c r="J34" s="577" t="str">
        <f>'Сводный отчет'!M81</f>
        <v>0,48,7</v>
      </c>
      <c r="K34" s="606">
        <f>'Сводный отчет'!N81</f>
        <v>32</v>
      </c>
      <c r="L34" s="590">
        <f>'Сводный отчет'!O81</f>
        <v>21</v>
      </c>
      <c r="M34" s="609">
        <f>'Сводный отчет'!P81</f>
        <v>21</v>
      </c>
      <c r="N34" s="577">
        <f>'Сводный отчет'!Q81</f>
        <v>214</v>
      </c>
      <c r="O34" s="606">
        <f>'Сводный отчет'!R81</f>
        <v>46</v>
      </c>
      <c r="P34" s="590">
        <f>'Сводный отчет'!S81</f>
        <v>29</v>
      </c>
      <c r="Q34" s="609">
        <f>'Сводный отчет'!T81</f>
        <v>42</v>
      </c>
      <c r="R34" s="595">
        <f>'Сводный отчет'!U81</f>
        <v>240</v>
      </c>
      <c r="S34" s="611"/>
      <c r="T34" s="579"/>
      <c r="U34" s="579"/>
      <c r="V34" s="579"/>
      <c r="W34" s="580"/>
      <c r="X34" s="869">
        <f t="shared" si="0"/>
        <v>22</v>
      </c>
      <c r="Y34" s="870"/>
    </row>
    <row r="35" spans="1:25" ht="21" x14ac:dyDescent="0.35">
      <c r="A35" s="242" t="str">
        <f>'Сводный отчет'!B82</f>
        <v>Минская область</v>
      </c>
      <c r="B35" s="593" t="str">
        <f>'Сводный отчет'!C82</f>
        <v>Санько Даша</v>
      </c>
      <c r="C35" s="598">
        <f>'Сводный отчет'!D82</f>
        <v>38377</v>
      </c>
      <c r="D35" s="233">
        <f>'Сводный отчет'!G82</f>
        <v>4.8</v>
      </c>
      <c r="E35" s="236">
        <f>'Сводный отчет'!H82</f>
        <v>46</v>
      </c>
      <c r="F35" s="853">
        <f>'Сводный отчет'!I82</f>
        <v>8.26</v>
      </c>
      <c r="G35" s="854">
        <f>'Сводный отчет'!J82</f>
        <v>44</v>
      </c>
      <c r="H35" s="234">
        <f>'Сводный отчет'!K82</f>
        <v>0</v>
      </c>
      <c r="I35" s="575" t="str">
        <f>'Сводный отчет'!L82</f>
        <v/>
      </c>
      <c r="J35" s="233" t="str">
        <f>'Сводный отчет'!M82</f>
        <v>0,53,1</v>
      </c>
      <c r="K35" s="236">
        <f>'Сводный отчет'!N82</f>
        <v>26</v>
      </c>
      <c r="L35" s="240">
        <f>'Сводный отчет'!O82</f>
        <v>21</v>
      </c>
      <c r="M35" s="575">
        <f>'Сводный отчет'!P82</f>
        <v>21</v>
      </c>
      <c r="N35" s="233">
        <f>'Сводный отчет'!Q82</f>
        <v>237</v>
      </c>
      <c r="O35" s="236">
        <f>'Сводный отчет'!R82</f>
        <v>60</v>
      </c>
      <c r="P35" s="240">
        <f>'Сводный отчет'!S82</f>
        <v>60</v>
      </c>
      <c r="Q35" s="575">
        <f>'Сводный отчет'!T82</f>
        <v>60</v>
      </c>
      <c r="R35" s="593">
        <f>'Сводный отчет'!U82</f>
        <v>257</v>
      </c>
      <c r="S35" s="601"/>
      <c r="T35" s="569"/>
      <c r="U35" s="569"/>
      <c r="V35" s="569"/>
      <c r="W35" s="574"/>
      <c r="X35" s="865">
        <v>13</v>
      </c>
      <c r="Y35" s="866"/>
    </row>
    <row r="36" spans="1:25" ht="21" x14ac:dyDescent="0.35">
      <c r="A36" s="242" t="str">
        <f>'Сводный отчет'!B83</f>
        <v>Минская область</v>
      </c>
      <c r="B36" s="593" t="str">
        <f>'Сводный отчет'!C83</f>
        <v>Судникова Анна</v>
      </c>
      <c r="C36" s="598">
        <f>'Сводный отчет'!D83</f>
        <v>38177</v>
      </c>
      <c r="D36" s="233">
        <f>'Сводный отчет'!G83</f>
        <v>4.7</v>
      </c>
      <c r="E36" s="236">
        <f>'Сводный отчет'!H83</f>
        <v>48</v>
      </c>
      <c r="F36" s="853">
        <f>'Сводный отчет'!I83</f>
        <v>8.35</v>
      </c>
      <c r="G36" s="854">
        <f>'Сводный отчет'!J83</f>
        <v>43</v>
      </c>
      <c r="H36" s="234">
        <f>'Сводный отчет'!K83</f>
        <v>0</v>
      </c>
      <c r="I36" s="575">
        <f>'Сводный отчет'!L83</f>
        <v>0</v>
      </c>
      <c r="J36" s="233" t="str">
        <f>'Сводный отчет'!M83</f>
        <v>0,59,7</v>
      </c>
      <c r="K36" s="236">
        <f>'Сводный отчет'!N83</f>
        <v>20</v>
      </c>
      <c r="L36" s="240">
        <f>'Сводный отчет'!O83</f>
        <v>23</v>
      </c>
      <c r="M36" s="575">
        <f>'Сводный отчет'!P83</f>
        <v>23</v>
      </c>
      <c r="N36" s="233">
        <f>'Сводный отчет'!Q83</f>
        <v>230</v>
      </c>
      <c r="O36" s="236">
        <f>'Сводный отчет'!R83</f>
        <v>60</v>
      </c>
      <c r="P36" s="240">
        <f>'Сводный отчет'!S83</f>
        <v>40</v>
      </c>
      <c r="Q36" s="575">
        <f>'Сводный отчет'!T83</f>
        <v>60</v>
      </c>
      <c r="R36" s="593">
        <f>'Сводный отчет'!U83</f>
        <v>254</v>
      </c>
      <c r="S36" s="601"/>
      <c r="T36" s="569"/>
      <c r="U36" s="569"/>
      <c r="V36" s="569"/>
      <c r="W36" s="574"/>
      <c r="X36" s="865">
        <f t="shared" si="0"/>
        <v>16</v>
      </c>
      <c r="Y36" s="866"/>
    </row>
    <row r="37" spans="1:25" ht="21" x14ac:dyDescent="0.35">
      <c r="A37" s="242" t="str">
        <f>'Сводный отчет'!B84</f>
        <v>Минская область</v>
      </c>
      <c r="B37" s="593" t="str">
        <f>'Сводный отчет'!C84</f>
        <v>Кодь Валерия</v>
      </c>
      <c r="C37" s="598">
        <f>'Сводный отчет'!D84</f>
        <v>38744</v>
      </c>
      <c r="D37" s="233">
        <f>'Сводный отчет'!G84</f>
        <v>4.7</v>
      </c>
      <c r="E37" s="236">
        <f>'Сводный отчет'!H84</f>
        <v>48</v>
      </c>
      <c r="F37" s="853">
        <f>'Сводный отчет'!I84</f>
        <v>9.16</v>
      </c>
      <c r="G37" s="854">
        <f>'Сводный отчет'!J84</f>
        <v>34</v>
      </c>
      <c r="H37" s="234">
        <f>'Сводный отчет'!K84</f>
        <v>0</v>
      </c>
      <c r="I37" s="575" t="str">
        <f>'Сводный отчет'!L84</f>
        <v/>
      </c>
      <c r="J37" s="233" t="str">
        <f>'Сводный отчет'!M84</f>
        <v>0,42,1</v>
      </c>
      <c r="K37" s="236">
        <f>'Сводный отчет'!N84</f>
        <v>37</v>
      </c>
      <c r="L37" s="240">
        <f>'Сводный отчет'!O84</f>
        <v>11</v>
      </c>
      <c r="M37" s="575">
        <f>'Сводный отчет'!P84</f>
        <v>11</v>
      </c>
      <c r="N37" s="233">
        <f>'Сводный отчет'!Q84</f>
        <v>235</v>
      </c>
      <c r="O37" s="236">
        <f>'Сводный отчет'!R84</f>
        <v>60</v>
      </c>
      <c r="P37" s="240">
        <f>'Сводный отчет'!S84</f>
        <v>15</v>
      </c>
      <c r="Q37" s="575">
        <f>'Сводный отчет'!T84</f>
        <v>17</v>
      </c>
      <c r="R37" s="593">
        <f>'Сводный отчет'!U84</f>
        <v>207</v>
      </c>
      <c r="S37" s="601"/>
      <c r="T37" s="569"/>
      <c r="U37" s="569"/>
      <c r="V37" s="569"/>
      <c r="W37" s="574"/>
      <c r="X37" s="865">
        <v>33</v>
      </c>
      <c r="Y37" s="866"/>
    </row>
    <row r="38" spans="1:25" ht="21" x14ac:dyDescent="0.35">
      <c r="A38" s="242" t="str">
        <f>'Сводный отчет'!B85</f>
        <v>Минская область</v>
      </c>
      <c r="B38" s="593" t="str">
        <f>'Сводный отчет'!C85</f>
        <v>Иванютенко Ирина</v>
      </c>
      <c r="C38" s="598">
        <f>'Сводный отчет'!D85</f>
        <v>38637</v>
      </c>
      <c r="D38" s="233">
        <f>'Сводный отчет'!G85</f>
        <v>4.5999999999999996</v>
      </c>
      <c r="E38" s="236">
        <f>'Сводный отчет'!H85</f>
        <v>50</v>
      </c>
      <c r="F38" s="240">
        <f>'Сводный отчет'!I85</f>
        <v>8.57</v>
      </c>
      <c r="G38" s="234">
        <f>'Сводный отчет'!J85</f>
        <v>38</v>
      </c>
      <c r="H38" s="234">
        <f>'Сводный отчет'!K85</f>
        <v>0</v>
      </c>
      <c r="I38" s="575" t="str">
        <f>'Сводный отчет'!L85</f>
        <v/>
      </c>
      <c r="J38" s="233" t="str">
        <f>'Сводный отчет'!M85</f>
        <v>-</v>
      </c>
      <c r="K38" s="236">
        <f>'Сводный отчет'!N85</f>
        <v>0</v>
      </c>
      <c r="L38" s="240">
        <f>'Сводный отчет'!O85</f>
        <v>28</v>
      </c>
      <c r="M38" s="575">
        <f>'Сводный отчет'!P85</f>
        <v>28</v>
      </c>
      <c r="N38" s="233">
        <f>'Сводный отчет'!Q85</f>
        <v>212</v>
      </c>
      <c r="O38" s="236">
        <f>'Сводный отчет'!R85</f>
        <v>42</v>
      </c>
      <c r="P38" s="240">
        <f>'Сводный отчет'!S85</f>
        <v>40</v>
      </c>
      <c r="Q38" s="575">
        <f>'Сводный отчет'!T85</f>
        <v>60</v>
      </c>
      <c r="R38" s="593">
        <f>'Сводный отчет'!U85</f>
        <v>218</v>
      </c>
      <c r="S38" s="601"/>
      <c r="T38" s="569"/>
      <c r="U38" s="569"/>
      <c r="V38" s="569"/>
      <c r="W38" s="574"/>
      <c r="X38" s="865">
        <f t="shared" si="0"/>
        <v>28</v>
      </c>
      <c r="Y38" s="866"/>
    </row>
    <row r="39" spans="1:25" ht="21.75" thickBot="1" x14ac:dyDescent="0.4">
      <c r="A39" s="588" t="str">
        <f>'Сводный отчет'!B86</f>
        <v>Минская область</v>
      </c>
      <c r="B39" s="596" t="str">
        <f>'Сводный отчет'!C86</f>
        <v>Серяго Дарья</v>
      </c>
      <c r="C39" s="605">
        <f>'Сводный отчет'!D86</f>
        <v>38678</v>
      </c>
      <c r="D39" s="581">
        <f>'Сводный отчет'!G86</f>
        <v>4.7</v>
      </c>
      <c r="E39" s="607">
        <f>'Сводный отчет'!H86</f>
        <v>48</v>
      </c>
      <c r="F39" s="591">
        <f>'Сводный отчет'!I86</f>
        <v>9</v>
      </c>
      <c r="G39" s="582">
        <f>'Сводный отчет'!J86</f>
        <v>38</v>
      </c>
      <c r="H39" s="582">
        <f>'Сводный отчет'!K86</f>
        <v>0</v>
      </c>
      <c r="I39" s="610" t="str">
        <f>'Сводный отчет'!L86</f>
        <v/>
      </c>
      <c r="J39" s="581" t="str">
        <f>'Сводный отчет'!M86</f>
        <v>0,51,2</v>
      </c>
      <c r="K39" s="607">
        <f>'Сводный отчет'!N86</f>
        <v>28</v>
      </c>
      <c r="L39" s="591">
        <f>'Сводный отчет'!O86</f>
        <v>17</v>
      </c>
      <c r="M39" s="610">
        <f>'Сводный отчет'!P86</f>
        <v>17</v>
      </c>
      <c r="N39" s="581">
        <f>'Сводный отчет'!Q86</f>
        <v>212</v>
      </c>
      <c r="O39" s="607">
        <f>'Сводный отчет'!R86</f>
        <v>42</v>
      </c>
      <c r="P39" s="591">
        <f>'Сводный отчет'!S86</f>
        <v>25</v>
      </c>
      <c r="Q39" s="610">
        <f>'Сводный отчет'!T86</f>
        <v>35</v>
      </c>
      <c r="R39" s="596">
        <f>'Сводный отчет'!U86</f>
        <v>208</v>
      </c>
      <c r="S39" s="612"/>
      <c r="T39" s="583"/>
      <c r="U39" s="583"/>
      <c r="V39" s="583"/>
      <c r="W39" s="584"/>
      <c r="X39" s="871">
        <f t="shared" si="0"/>
        <v>31</v>
      </c>
      <c r="Y39" s="872"/>
    </row>
    <row r="40" spans="1:25" ht="21" x14ac:dyDescent="0.35">
      <c r="A40" s="586" t="str">
        <f>'Сводный отчет'!B95</f>
        <v>г. Минск</v>
      </c>
      <c r="B40" s="592" t="str">
        <f>'Сводный отчет'!C95</f>
        <v>Шапавалова Карина</v>
      </c>
      <c r="C40" s="597">
        <f>'Сводный отчет'!D95</f>
        <v>38520</v>
      </c>
      <c r="D40" s="228">
        <f>'Сводный отчет'!G95</f>
        <v>4.7</v>
      </c>
      <c r="E40" s="231">
        <f>'Сводный отчет'!H95</f>
        <v>48</v>
      </c>
      <c r="F40" s="859">
        <f>'Сводный отчет'!I95</f>
        <v>9.48</v>
      </c>
      <c r="G40" s="860">
        <f>'Сводный отчет'!J95</f>
        <v>28</v>
      </c>
      <c r="H40" s="229">
        <f>'Сводный отчет'!K95</f>
        <v>0</v>
      </c>
      <c r="I40" s="608" t="str">
        <f>'Сводный отчет'!L95</f>
        <v/>
      </c>
      <c r="J40" s="228" t="str">
        <f>'Сводный отчет'!M95</f>
        <v>0,40,5</v>
      </c>
      <c r="K40" s="231">
        <f>'Сводный отчет'!N95</f>
        <v>39</v>
      </c>
      <c r="L40" s="589">
        <f>'Сводный отчет'!O95</f>
        <v>32</v>
      </c>
      <c r="M40" s="608">
        <f>'Сводный отчет'!P95</f>
        <v>32</v>
      </c>
      <c r="N40" s="228">
        <f>'Сводный отчет'!Q95</f>
        <v>245</v>
      </c>
      <c r="O40" s="231">
        <f>'Сводный отчет'!R95</f>
        <v>60</v>
      </c>
      <c r="P40" s="589">
        <f>'Сводный отчет'!S95</f>
        <v>32</v>
      </c>
      <c r="Q40" s="608">
        <f>'Сводный отчет'!T95</f>
        <v>47</v>
      </c>
      <c r="R40" s="592">
        <f>'Сводный отчет'!U95</f>
        <v>254</v>
      </c>
      <c r="S40" s="600"/>
      <c r="T40" s="570"/>
      <c r="U40" s="570"/>
      <c r="V40" s="570"/>
      <c r="W40" s="573"/>
      <c r="X40" s="863">
        <v>18</v>
      </c>
      <c r="Y40" s="864"/>
    </row>
    <row r="41" spans="1:25" ht="21" x14ac:dyDescent="0.35">
      <c r="A41" s="242" t="str">
        <f>'Сводный отчет'!B96</f>
        <v>г. Минск</v>
      </c>
      <c r="B41" s="593" t="str">
        <f>'Сводный отчет'!C96</f>
        <v>Рыжова Екатерина</v>
      </c>
      <c r="C41" s="598">
        <f>'Сводный отчет'!D96</f>
        <v>38219</v>
      </c>
      <c r="D41" s="233">
        <f>'Сводный отчет'!G96</f>
        <v>4.8</v>
      </c>
      <c r="E41" s="236">
        <f>'Сводный отчет'!H96</f>
        <v>46</v>
      </c>
      <c r="F41" s="240">
        <f>'Сводный отчет'!I96</f>
        <v>9.2899999999999991</v>
      </c>
      <c r="G41" s="234">
        <f>'Сводный отчет'!J96</f>
        <v>32</v>
      </c>
      <c r="H41" s="234">
        <f>'Сводный отчет'!K96</f>
        <v>0</v>
      </c>
      <c r="I41" s="575" t="str">
        <f>'Сводный отчет'!L96</f>
        <v/>
      </c>
      <c r="J41" s="233" t="str">
        <f>'Сводный отчет'!M96</f>
        <v>0,45,8</v>
      </c>
      <c r="K41" s="236">
        <f>'Сводный отчет'!N96</f>
        <v>34</v>
      </c>
      <c r="L41" s="240">
        <f>'Сводный отчет'!O96</f>
        <v>29</v>
      </c>
      <c r="M41" s="575">
        <f>'Сводный отчет'!P96</f>
        <v>29</v>
      </c>
      <c r="N41" s="233">
        <f>'Сводный отчет'!Q96</f>
        <v>211</v>
      </c>
      <c r="O41" s="236">
        <f>'Сводный отчет'!R96</f>
        <v>41</v>
      </c>
      <c r="P41" s="240">
        <f>'Сводный отчет'!S96</f>
        <v>16</v>
      </c>
      <c r="Q41" s="575">
        <f>'Сводный отчет'!T96</f>
        <v>19</v>
      </c>
      <c r="R41" s="593">
        <f>'Сводный отчет'!U96</f>
        <v>201</v>
      </c>
      <c r="S41" s="601"/>
      <c r="T41" s="569"/>
      <c r="U41" s="569"/>
      <c r="V41" s="569"/>
      <c r="W41" s="574"/>
      <c r="X41" s="865">
        <f t="shared" si="0"/>
        <v>36</v>
      </c>
      <c r="Y41" s="866"/>
    </row>
    <row r="42" spans="1:25" ht="21" x14ac:dyDescent="0.35">
      <c r="A42" s="242" t="str">
        <f>'Сводный отчет'!B97</f>
        <v>г. Минск</v>
      </c>
      <c r="B42" s="593" t="str">
        <f>'Сводный отчет'!C97</f>
        <v>Малова Полина</v>
      </c>
      <c r="C42" s="598">
        <f>'Сводный отчет'!D97</f>
        <v>39174</v>
      </c>
      <c r="D42" s="233">
        <f>'Сводный отчет'!G97</f>
        <v>5</v>
      </c>
      <c r="E42" s="236">
        <f>'Сводный отчет'!H97</f>
        <v>44</v>
      </c>
      <c r="F42" s="240">
        <f>'Сводный отчет'!I97</f>
        <v>4.38</v>
      </c>
      <c r="G42" s="234">
        <f>'Сводный отчет'!J97</f>
        <v>26</v>
      </c>
      <c r="H42" s="234">
        <f>'Сводный отчет'!K97</f>
        <v>0</v>
      </c>
      <c r="I42" s="575">
        <f>'Сводный отчет'!L97</f>
        <v>0</v>
      </c>
      <c r="J42" s="233" t="str">
        <f>'Сводный отчет'!M97</f>
        <v>0,37,2</v>
      </c>
      <c r="K42" s="236">
        <f>'Сводный отчет'!N97</f>
        <v>43</v>
      </c>
      <c r="L42" s="240">
        <f>'Сводный отчет'!O97</f>
        <v>17</v>
      </c>
      <c r="M42" s="575">
        <f>'Сводный отчет'!P97</f>
        <v>17</v>
      </c>
      <c r="N42" s="233">
        <f>'Сводный отчет'!Q97</f>
        <v>194</v>
      </c>
      <c r="O42" s="236">
        <f>'Сводный отчет'!R97</f>
        <v>26</v>
      </c>
      <c r="P42" s="240">
        <f>'Сводный отчет'!S97</f>
        <v>8</v>
      </c>
      <c r="Q42" s="575">
        <f>'Сводный отчет'!T97</f>
        <v>8</v>
      </c>
      <c r="R42" s="593">
        <f>'Сводный отчет'!U97</f>
        <v>164</v>
      </c>
      <c r="S42" s="601"/>
      <c r="T42" s="569"/>
      <c r="U42" s="569"/>
      <c r="V42" s="569"/>
      <c r="W42" s="574"/>
      <c r="X42" s="865">
        <f>IFERROR(_xlfn.RANK.EQ(R42,$R$4:$R$45,0),"")</f>
        <v>40</v>
      </c>
      <c r="Y42" s="866"/>
    </row>
    <row r="43" spans="1:25" ht="21" x14ac:dyDescent="0.35">
      <c r="A43" s="242" t="str">
        <f>'Сводный отчет'!B98</f>
        <v>г. Минск</v>
      </c>
      <c r="B43" s="593" t="str">
        <f>'Сводный отчет'!C98</f>
        <v>Слабко Елизавета</v>
      </c>
      <c r="C43" s="598">
        <f>'Сводный отчет'!D98</f>
        <v>39141</v>
      </c>
      <c r="D43" s="233">
        <f>'Сводный отчет'!G98</f>
        <v>4.9000000000000004</v>
      </c>
      <c r="E43" s="236">
        <f>'Сводный отчет'!H98</f>
        <v>46</v>
      </c>
      <c r="F43" s="240">
        <f>'Сводный отчет'!I98</f>
        <v>4.3499999999999996</v>
      </c>
      <c r="G43" s="234">
        <f>'Сводный отчет'!J98</f>
        <v>27</v>
      </c>
      <c r="H43" s="234">
        <f>'Сводный отчет'!K98</f>
        <v>0</v>
      </c>
      <c r="I43" s="575" t="str">
        <f>'Сводный отчет'!L98</f>
        <v/>
      </c>
      <c r="J43" s="233" t="str">
        <f>'Сводный отчет'!M98</f>
        <v>0,39,0</v>
      </c>
      <c r="K43" s="236">
        <f>'Сводный отчет'!N98</f>
        <v>42</v>
      </c>
      <c r="L43" s="240">
        <f>'Сводный отчет'!O98</f>
        <v>39</v>
      </c>
      <c r="M43" s="575">
        <f>'Сводный отчет'!P98</f>
        <v>39</v>
      </c>
      <c r="N43" s="233">
        <f>'Сводный отчет'!Q98</f>
        <v>198</v>
      </c>
      <c r="O43" s="236">
        <f>'Сводный отчет'!R98</f>
        <v>30</v>
      </c>
      <c r="P43" s="240">
        <f>'Сводный отчет'!S98</f>
        <v>29</v>
      </c>
      <c r="Q43" s="575">
        <f>'Сводный отчет'!T98</f>
        <v>42</v>
      </c>
      <c r="R43" s="593">
        <f>'Сводный отчет'!U98</f>
        <v>226</v>
      </c>
      <c r="S43" s="601"/>
      <c r="T43" s="569"/>
      <c r="U43" s="569"/>
      <c r="V43" s="569"/>
      <c r="W43" s="574"/>
      <c r="X43" s="865">
        <f t="shared" ref="X43:X45" si="1">IFERROR(_xlfn.RANK.EQ(R43,$R$4:$R$45,0),"")</f>
        <v>27</v>
      </c>
      <c r="Y43" s="866"/>
    </row>
    <row r="44" spans="1:25" ht="21" x14ac:dyDescent="0.35">
      <c r="A44" s="242" t="str">
        <f>'Сводный отчет'!B99</f>
        <v>г. Минск</v>
      </c>
      <c r="B44" s="593" t="str">
        <f>'Сводный отчет'!C99</f>
        <v>Савченко Виктория</v>
      </c>
      <c r="C44" s="598">
        <f>'Сводный отчет'!D99</f>
        <v>38568</v>
      </c>
      <c r="D44" s="233">
        <f>'Сводный отчет'!G99</f>
        <v>4.5999999999999996</v>
      </c>
      <c r="E44" s="236">
        <f>'Сводный отчет'!H99</f>
        <v>50</v>
      </c>
      <c r="F44" s="240">
        <f>'Сводный отчет'!I99</f>
        <v>9.56</v>
      </c>
      <c r="G44" s="234">
        <f>'Сводный отчет'!J99</f>
        <v>26</v>
      </c>
      <c r="H44" s="234">
        <f>'Сводный отчет'!K99</f>
        <v>0</v>
      </c>
      <c r="I44" s="575" t="str">
        <f>'Сводный отчет'!L99</f>
        <v/>
      </c>
      <c r="J44" s="233" t="str">
        <f>'Сводный отчет'!M99</f>
        <v>0,59,3</v>
      </c>
      <c r="K44" s="236">
        <f>'Сводный отчет'!N99</f>
        <v>20</v>
      </c>
      <c r="L44" s="240">
        <f>'Сводный отчет'!O99</f>
        <v>39</v>
      </c>
      <c r="M44" s="575">
        <f>'Сводный отчет'!P99</f>
        <v>39</v>
      </c>
      <c r="N44" s="233">
        <f>'Сводный отчет'!Q99</f>
        <v>212</v>
      </c>
      <c r="O44" s="236">
        <f>'Сводный отчет'!R99</f>
        <v>42</v>
      </c>
      <c r="P44" s="240">
        <f>'Сводный отчет'!S99</f>
        <v>17</v>
      </c>
      <c r="Q44" s="575">
        <f>'Сводный отчет'!T99</f>
        <v>21</v>
      </c>
      <c r="R44" s="593">
        <f>'Сводный отчет'!U99</f>
        <v>198</v>
      </c>
      <c r="S44" s="601"/>
      <c r="T44" s="569"/>
      <c r="U44" s="569"/>
      <c r="V44" s="569"/>
      <c r="W44" s="574"/>
      <c r="X44" s="865">
        <f t="shared" si="1"/>
        <v>37</v>
      </c>
      <c r="Y44" s="866"/>
    </row>
    <row r="45" spans="1:25" ht="21.75" thickBot="1" x14ac:dyDescent="0.4">
      <c r="A45" s="243" t="str">
        <f>'Сводный отчет'!B100</f>
        <v>г. Минск</v>
      </c>
      <c r="B45" s="594" t="str">
        <f>'Сводный отчет'!C100</f>
        <v>Ярутич Диана</v>
      </c>
      <c r="C45" s="599">
        <f>'Сводный отчет'!D100</f>
        <v>38037</v>
      </c>
      <c r="D45" s="239">
        <f>'Сводный отчет'!G100</f>
        <v>5.3</v>
      </c>
      <c r="E45" s="603">
        <f>'Сводный отчет'!H100</f>
        <v>36</v>
      </c>
      <c r="F45" s="241">
        <f>'Сводный отчет'!I100</f>
        <v>8.11</v>
      </c>
      <c r="G45" s="571">
        <f>'Сводный отчет'!J100</f>
        <v>47</v>
      </c>
      <c r="H45" s="571">
        <f>'Сводный отчет'!K100</f>
        <v>0</v>
      </c>
      <c r="I45" s="585" t="str">
        <f>'Сводный отчет'!L100</f>
        <v/>
      </c>
      <c r="J45" s="239" t="str">
        <f>'Сводный отчет'!M100</f>
        <v>-</v>
      </c>
      <c r="K45" s="603">
        <f>'Сводный отчет'!N100</f>
        <v>0</v>
      </c>
      <c r="L45" s="241">
        <f>'Сводный отчет'!O100</f>
        <v>20</v>
      </c>
      <c r="M45" s="585">
        <f>'Сводный отчет'!P100</f>
        <v>20</v>
      </c>
      <c r="N45" s="239">
        <f>'Сводный отчет'!Q100</f>
        <v>182</v>
      </c>
      <c r="O45" s="603">
        <f>'Сводный отчет'!R100</f>
        <v>12</v>
      </c>
      <c r="P45" s="241">
        <f>'Сводный отчет'!S100</f>
        <v>33</v>
      </c>
      <c r="Q45" s="585">
        <f>'Сводный отчет'!T100</f>
        <v>49</v>
      </c>
      <c r="R45" s="594">
        <f>'Сводный отчет'!U100</f>
        <v>164</v>
      </c>
      <c r="S45" s="602"/>
      <c r="T45" s="572"/>
      <c r="U45" s="572"/>
      <c r="V45" s="572"/>
      <c r="W45" s="576"/>
      <c r="X45" s="867">
        <f t="shared" si="1"/>
        <v>40</v>
      </c>
      <c r="Y45" s="868"/>
    </row>
    <row r="46" spans="1:25" ht="20.25" hidden="1" customHeight="1" x14ac:dyDescent="0.25">
      <c r="A46" s="707" t="s">
        <v>192</v>
      </c>
      <c r="B46" s="708"/>
      <c r="C46" s="708"/>
      <c r="D46" s="708"/>
      <c r="E46" s="708"/>
      <c r="F46" s="708"/>
      <c r="G46" s="708"/>
      <c r="H46" s="708"/>
      <c r="I46" s="708"/>
      <c r="J46" s="708"/>
      <c r="K46" s="708"/>
      <c r="L46" s="708"/>
      <c r="M46" s="708"/>
      <c r="N46" s="708"/>
      <c r="O46" s="708"/>
      <c r="P46" s="708"/>
      <c r="Q46" s="708"/>
      <c r="R46" s="708"/>
      <c r="S46" s="708"/>
      <c r="T46" s="708"/>
      <c r="U46" s="708"/>
      <c r="V46" s="708"/>
      <c r="W46" s="708"/>
      <c r="X46" s="708"/>
      <c r="Y46" s="709"/>
    </row>
    <row r="47" spans="1:25" ht="15" hidden="1" x14ac:dyDescent="0.25">
      <c r="A47" s="707"/>
      <c r="B47" s="708"/>
      <c r="C47" s="708"/>
      <c r="D47" s="708"/>
      <c r="E47" s="708"/>
      <c r="F47" s="708"/>
      <c r="G47" s="708"/>
      <c r="H47" s="708"/>
      <c r="I47" s="708"/>
      <c r="J47" s="708"/>
      <c r="K47" s="708"/>
      <c r="L47" s="708"/>
      <c r="M47" s="708"/>
      <c r="N47" s="708"/>
      <c r="O47" s="708"/>
      <c r="P47" s="708"/>
      <c r="Q47" s="708"/>
      <c r="R47" s="708"/>
      <c r="S47" s="708"/>
      <c r="T47" s="708"/>
      <c r="U47" s="708"/>
      <c r="V47" s="708"/>
      <c r="W47" s="708"/>
      <c r="X47" s="708"/>
      <c r="Y47" s="709"/>
    </row>
    <row r="48" spans="1:25" hidden="1" x14ac:dyDescent="0.25">
      <c r="A48" s="228" t="str">
        <f>'Сводный отчет'!B17</f>
        <v>Брестская Область</v>
      </c>
      <c r="B48" s="229">
        <f>'Сводный отчет'!C17</f>
        <v>0</v>
      </c>
      <c r="C48" s="229">
        <f>'Сводный отчет'!D17</f>
        <v>0</v>
      </c>
      <c r="D48" s="229">
        <f>'Сводный отчет'!G17</f>
        <v>0</v>
      </c>
      <c r="E48" s="229" t="str">
        <f>'Сводный отчет'!H17</f>
        <v/>
      </c>
      <c r="F48" s="229">
        <f>'Сводный отчет'!I17</f>
        <v>0</v>
      </c>
      <c r="G48" s="229" t="str">
        <f>'Сводный отчет'!J17</f>
        <v/>
      </c>
      <c r="H48" s="229">
        <f>'Сводный отчет'!K17</f>
        <v>0</v>
      </c>
      <c r="I48" s="229">
        <f>'Сводный отчет'!L17</f>
        <v>0</v>
      </c>
      <c r="J48" s="229">
        <f>'Сводный отчет'!M17</f>
        <v>0</v>
      </c>
      <c r="K48" s="229" t="str">
        <f>'Сводный отчет'!N17</f>
        <v/>
      </c>
      <c r="L48" s="229">
        <f>'Сводный отчет'!O17</f>
        <v>0</v>
      </c>
      <c r="M48" s="229" t="str">
        <f>'Сводный отчет'!P17</f>
        <v/>
      </c>
      <c r="N48" s="229">
        <f>'Сводный отчет'!Q17</f>
        <v>0</v>
      </c>
      <c r="O48" s="229" t="str">
        <f>'Сводный отчет'!R17</f>
        <v/>
      </c>
      <c r="P48" s="229">
        <f>'Сводный отчет'!S17</f>
        <v>0</v>
      </c>
      <c r="Q48" s="229" t="str">
        <f>'Сводный отчет'!T17</f>
        <v/>
      </c>
      <c r="R48" s="231">
        <f>'Сводный отчет'!U17</f>
        <v>0</v>
      </c>
      <c r="S48" s="247"/>
      <c r="T48" s="247"/>
      <c r="U48" s="247"/>
      <c r="V48" s="247"/>
      <c r="W48" s="247"/>
      <c r="X48" s="833">
        <f>IFERROR(_xlfn.RANK.EQ(R48,$R$48:$R$54,0),"")</f>
        <v>1</v>
      </c>
      <c r="Y48" s="834"/>
    </row>
    <row r="49" spans="1:25" hidden="1" x14ac:dyDescent="0.25">
      <c r="A49" s="233" t="str">
        <f>'Сводный отчет'!B31</f>
        <v>Витебская область</v>
      </c>
      <c r="B49" s="234">
        <f>'Сводный отчет'!C31</f>
        <v>0</v>
      </c>
      <c r="C49" s="234">
        <f>'Сводный отчет'!D31</f>
        <v>0</v>
      </c>
      <c r="D49" s="234">
        <f>'Сводный отчет'!G31</f>
        <v>0</v>
      </c>
      <c r="E49" s="234" t="str">
        <f>'Сводный отчет'!H31</f>
        <v/>
      </c>
      <c r="F49" s="234">
        <f>'Сводный отчет'!I31</f>
        <v>0</v>
      </c>
      <c r="G49" s="234" t="str">
        <f>'Сводный отчет'!J31</f>
        <v/>
      </c>
      <c r="H49" s="234">
        <f>'Сводный отчет'!K31</f>
        <v>0</v>
      </c>
      <c r="I49" s="234">
        <f>'Сводный отчет'!L31</f>
        <v>0</v>
      </c>
      <c r="J49" s="234">
        <f>'Сводный отчет'!M31</f>
        <v>0</v>
      </c>
      <c r="K49" s="234" t="str">
        <f>'Сводный отчет'!N31</f>
        <v/>
      </c>
      <c r="L49" s="234">
        <f>'Сводный отчет'!O31</f>
        <v>0</v>
      </c>
      <c r="M49" s="234" t="str">
        <f>'Сводный отчет'!P31</f>
        <v/>
      </c>
      <c r="N49" s="234">
        <f>'Сводный отчет'!Q31</f>
        <v>0</v>
      </c>
      <c r="O49" s="234" t="str">
        <f>'Сводный отчет'!R31</f>
        <v/>
      </c>
      <c r="P49" s="234">
        <f>'Сводный отчет'!S31</f>
        <v>0</v>
      </c>
      <c r="Q49" s="234" t="str">
        <f>'Сводный отчет'!T31</f>
        <v/>
      </c>
      <c r="R49" s="236">
        <f>'Сводный отчет'!U31</f>
        <v>0</v>
      </c>
      <c r="S49" s="247"/>
      <c r="T49" s="247"/>
      <c r="U49" s="247"/>
      <c r="V49" s="247"/>
      <c r="W49" s="247"/>
      <c r="X49" s="825">
        <f t="shared" ref="X49:X54" si="2">IFERROR(_xlfn.RANK.EQ(R49,$R$48:$R$54,0),"")</f>
        <v>1</v>
      </c>
      <c r="Y49" s="826"/>
    </row>
    <row r="50" spans="1:25" hidden="1" x14ac:dyDescent="0.25">
      <c r="A50" s="233" t="str">
        <f>'Сводный отчет'!B45</f>
        <v>Гомельская область</v>
      </c>
      <c r="B50" s="234">
        <f>'Сводный отчет'!C45</f>
        <v>0</v>
      </c>
      <c r="C50" s="234">
        <f>'Сводный отчет'!D45</f>
        <v>0</v>
      </c>
      <c r="D50" s="234">
        <f>'Сводный отчет'!G45</f>
        <v>0</v>
      </c>
      <c r="E50" s="234" t="str">
        <f>'Сводный отчет'!H45</f>
        <v/>
      </c>
      <c r="F50" s="234">
        <f>'Сводный отчет'!I45</f>
        <v>0</v>
      </c>
      <c r="G50" s="234" t="str">
        <f>'Сводный отчет'!J45</f>
        <v/>
      </c>
      <c r="H50" s="234">
        <f>'Сводный отчет'!K45</f>
        <v>0</v>
      </c>
      <c r="I50" s="234">
        <f>'Сводный отчет'!L45</f>
        <v>0</v>
      </c>
      <c r="J50" s="234">
        <f>'Сводный отчет'!M45</f>
        <v>0</v>
      </c>
      <c r="K50" s="234" t="str">
        <f>'Сводный отчет'!N45</f>
        <v/>
      </c>
      <c r="L50" s="234">
        <f>'Сводный отчет'!O45</f>
        <v>0</v>
      </c>
      <c r="M50" s="234" t="str">
        <f>'Сводный отчет'!P45</f>
        <v/>
      </c>
      <c r="N50" s="234">
        <f>'Сводный отчет'!Q45</f>
        <v>0</v>
      </c>
      <c r="O50" s="234" t="str">
        <f>'Сводный отчет'!R45</f>
        <v/>
      </c>
      <c r="P50" s="234">
        <f>'Сводный отчет'!S45</f>
        <v>0</v>
      </c>
      <c r="Q50" s="234" t="str">
        <f>'Сводный отчет'!T45</f>
        <v/>
      </c>
      <c r="R50" s="236">
        <f>'Сводный отчет'!U45</f>
        <v>0</v>
      </c>
      <c r="S50" s="247"/>
      <c r="T50" s="247"/>
      <c r="U50" s="247"/>
      <c r="V50" s="247"/>
      <c r="W50" s="247"/>
      <c r="X50" s="825">
        <f t="shared" si="2"/>
        <v>1</v>
      </c>
      <c r="Y50" s="826"/>
    </row>
    <row r="51" spans="1:25" hidden="1" x14ac:dyDescent="0.25">
      <c r="A51" s="233" t="str">
        <f>'Сводный отчет'!B59</f>
        <v>Гродненская область</v>
      </c>
      <c r="B51" s="234">
        <f>'Сводный отчет'!C59</f>
        <v>0</v>
      </c>
      <c r="C51" s="234">
        <f>'Сводный отчет'!D59</f>
        <v>0</v>
      </c>
      <c r="D51" s="234">
        <f>'Сводный отчет'!G59</f>
        <v>0</v>
      </c>
      <c r="E51" s="234" t="str">
        <f>'Сводный отчет'!H59</f>
        <v/>
      </c>
      <c r="F51" s="234">
        <f>'Сводный отчет'!I59</f>
        <v>0</v>
      </c>
      <c r="G51" s="234" t="str">
        <f>'Сводный отчет'!J59</f>
        <v/>
      </c>
      <c r="H51" s="234">
        <f>'Сводный отчет'!K59</f>
        <v>0</v>
      </c>
      <c r="I51" s="234" t="str">
        <f>'Сводный отчет'!L59</f>
        <v/>
      </c>
      <c r="J51" s="234">
        <f>'Сводный отчет'!M59</f>
        <v>0</v>
      </c>
      <c r="K51" s="234" t="str">
        <f>'Сводный отчет'!N59</f>
        <v/>
      </c>
      <c r="L51" s="234">
        <f>'Сводный отчет'!O59</f>
        <v>0</v>
      </c>
      <c r="M51" s="234" t="str">
        <f>'Сводный отчет'!P59</f>
        <v/>
      </c>
      <c r="N51" s="234">
        <f>'Сводный отчет'!Q59</f>
        <v>0</v>
      </c>
      <c r="O51" s="234" t="str">
        <f>'Сводный отчет'!R59</f>
        <v/>
      </c>
      <c r="P51" s="234">
        <f>'Сводный отчет'!S59</f>
        <v>0</v>
      </c>
      <c r="Q51" s="234" t="str">
        <f>'Сводный отчет'!T59</f>
        <v/>
      </c>
      <c r="R51" s="236">
        <f>'Сводный отчет'!U59</f>
        <v>0</v>
      </c>
      <c r="S51" s="240">
        <f>'Сводный отчет'!V58</f>
        <v>0</v>
      </c>
      <c r="T51" s="233">
        <f>'Сводный отчет'!W58</f>
        <v>0</v>
      </c>
      <c r="U51" s="233">
        <f>'Сводный отчет'!X58</f>
        <v>0</v>
      </c>
      <c r="V51" s="233">
        <f>'Сводный отчет'!Y58</f>
        <v>0</v>
      </c>
      <c r="W51" s="242">
        <f>'Сводный отчет'!Z58</f>
        <v>0</v>
      </c>
      <c r="X51" s="825">
        <f t="shared" si="2"/>
        <v>1</v>
      </c>
      <c r="Y51" s="826"/>
    </row>
    <row r="52" spans="1:25" hidden="1" x14ac:dyDescent="0.25">
      <c r="A52" s="233" t="str">
        <f>'Сводный отчет'!B73</f>
        <v>Могилевская Область</v>
      </c>
      <c r="B52" s="234">
        <f>'Сводный отчет'!C73</f>
        <v>0</v>
      </c>
      <c r="C52" s="234">
        <f>'Сводный отчет'!D73</f>
        <v>0</v>
      </c>
      <c r="D52" s="234">
        <f>'Сводный отчет'!G73</f>
        <v>0</v>
      </c>
      <c r="E52" s="234" t="str">
        <f>'Сводный отчет'!H73</f>
        <v/>
      </c>
      <c r="F52" s="234">
        <f>'Сводный отчет'!I73</f>
        <v>0</v>
      </c>
      <c r="G52" s="234" t="str">
        <f>'Сводный отчет'!J73</f>
        <v/>
      </c>
      <c r="H52" s="234">
        <f>'Сводный отчет'!K73</f>
        <v>0</v>
      </c>
      <c r="I52" s="234" t="str">
        <f>'Сводный отчет'!L73</f>
        <v/>
      </c>
      <c r="J52" s="234">
        <f>'Сводный отчет'!M73</f>
        <v>0</v>
      </c>
      <c r="K52" s="234" t="str">
        <f>'Сводный отчет'!N73</f>
        <v/>
      </c>
      <c r="L52" s="234">
        <f>'Сводный отчет'!O73</f>
        <v>0</v>
      </c>
      <c r="M52" s="234" t="str">
        <f>'Сводный отчет'!P73</f>
        <v/>
      </c>
      <c r="N52" s="234">
        <f>'Сводный отчет'!Q73</f>
        <v>0</v>
      </c>
      <c r="O52" s="234" t="str">
        <f>'Сводный отчет'!R73</f>
        <v/>
      </c>
      <c r="P52" s="234">
        <f>'Сводный отчет'!S73</f>
        <v>0</v>
      </c>
      <c r="Q52" s="234" t="str">
        <f>'Сводный отчет'!T73</f>
        <v/>
      </c>
      <c r="R52" s="236">
        <f>'Сводный отчет'!U73</f>
        <v>0</v>
      </c>
      <c r="S52" s="247"/>
      <c r="T52" s="247"/>
      <c r="U52" s="247"/>
      <c r="V52" s="247"/>
      <c r="W52" s="247"/>
      <c r="X52" s="825">
        <f t="shared" si="2"/>
        <v>1</v>
      </c>
      <c r="Y52" s="826"/>
    </row>
    <row r="53" spans="1:25" ht="21" hidden="1" thickBot="1" x14ac:dyDescent="0.3">
      <c r="A53" s="233" t="str">
        <f>'Сводный отчет'!B87</f>
        <v>Минская область</v>
      </c>
      <c r="B53" s="234">
        <f>'Сводный отчет'!C87</f>
        <v>0</v>
      </c>
      <c r="C53" s="234">
        <f>'Сводный отчет'!D87</f>
        <v>0</v>
      </c>
      <c r="D53" s="234">
        <f>'Сводный отчет'!G87</f>
        <v>0</v>
      </c>
      <c r="E53" s="234" t="str">
        <f>'Сводный отчет'!H87</f>
        <v/>
      </c>
      <c r="F53" s="234">
        <f>'Сводный отчет'!I87</f>
        <v>0</v>
      </c>
      <c r="G53" s="234" t="str">
        <f>'Сводный отчет'!J87</f>
        <v/>
      </c>
      <c r="H53" s="234">
        <f>'Сводный отчет'!K87</f>
        <v>0</v>
      </c>
      <c r="I53" s="234" t="str">
        <f>'Сводный отчет'!L87</f>
        <v/>
      </c>
      <c r="J53" s="234">
        <f>'Сводный отчет'!M87</f>
        <v>0</v>
      </c>
      <c r="K53" s="234" t="str">
        <f>'Сводный отчет'!N87</f>
        <v/>
      </c>
      <c r="L53" s="234">
        <f>'Сводный отчет'!O87</f>
        <v>0</v>
      </c>
      <c r="M53" s="234" t="str">
        <f>'Сводный отчет'!P87</f>
        <v/>
      </c>
      <c r="N53" s="234">
        <f>'Сводный отчет'!Q87</f>
        <v>0</v>
      </c>
      <c r="O53" s="234" t="str">
        <f>'Сводный отчет'!R87</f>
        <v/>
      </c>
      <c r="P53" s="234">
        <f>'Сводный отчет'!S87</f>
        <v>0</v>
      </c>
      <c r="Q53" s="234" t="str">
        <f>'Сводный отчет'!T87</f>
        <v/>
      </c>
      <c r="R53" s="236">
        <f>'Сводный отчет'!U87</f>
        <v>0</v>
      </c>
      <c r="S53" s="248"/>
      <c r="T53" s="248"/>
      <c r="U53" s="248"/>
      <c r="V53" s="248"/>
      <c r="W53" s="248"/>
      <c r="X53" s="825">
        <f t="shared" si="2"/>
        <v>1</v>
      </c>
      <c r="Y53" s="826"/>
    </row>
    <row r="54" spans="1:25" ht="21" hidden="1" customHeight="1" thickBot="1" x14ac:dyDescent="0.3">
      <c r="A54" s="250" t="str">
        <f>'Сводный отчет'!B101</f>
        <v>г. Минск</v>
      </c>
      <c r="B54" s="251">
        <f>'Сводный отчет'!C101</f>
        <v>0</v>
      </c>
      <c r="C54" s="251">
        <f>'Сводный отчет'!D101</f>
        <v>0</v>
      </c>
      <c r="D54" s="251">
        <f>'Сводный отчет'!G101</f>
        <v>0</v>
      </c>
      <c r="E54" s="251" t="str">
        <f>'Сводный отчет'!H101</f>
        <v/>
      </c>
      <c r="F54" s="251">
        <f>'Сводный отчет'!I101</f>
        <v>0</v>
      </c>
      <c r="G54" s="251" t="str">
        <f>'Сводный отчет'!J101</f>
        <v/>
      </c>
      <c r="H54" s="251">
        <f>'Сводный отчет'!K101</f>
        <v>0</v>
      </c>
      <c r="I54" s="251" t="str">
        <f>'Сводный отчет'!L101</f>
        <v/>
      </c>
      <c r="J54" s="251">
        <f>'Сводный отчет'!M101</f>
        <v>0</v>
      </c>
      <c r="K54" s="251" t="str">
        <f>'Сводный отчет'!N101</f>
        <v/>
      </c>
      <c r="L54" s="251">
        <f>'Сводный отчет'!O101</f>
        <v>0</v>
      </c>
      <c r="M54" s="251" t="str">
        <f>'Сводный отчет'!P101</f>
        <v/>
      </c>
      <c r="N54" s="251">
        <f>'Сводный отчет'!Q101</f>
        <v>0</v>
      </c>
      <c r="O54" s="251" t="str">
        <f>'Сводный отчет'!R101</f>
        <v/>
      </c>
      <c r="P54" s="251">
        <f>'Сводный отчет'!S101</f>
        <v>0</v>
      </c>
      <c r="Q54" s="251" t="str">
        <f>'Сводный отчет'!T101</f>
        <v/>
      </c>
      <c r="R54" s="252">
        <f>'Сводный отчет'!U101</f>
        <v>0</v>
      </c>
      <c r="S54" s="249"/>
      <c r="T54" s="249"/>
      <c r="U54" s="249"/>
      <c r="V54" s="249"/>
      <c r="W54" s="249"/>
      <c r="X54" s="827">
        <f t="shared" si="2"/>
        <v>1</v>
      </c>
      <c r="Y54" s="828"/>
    </row>
    <row r="55" spans="1:25" hidden="1" x14ac:dyDescent="0.3"/>
    <row r="56" spans="1:25" ht="27.75" x14ac:dyDescent="0.4">
      <c r="A56" s="482" t="s">
        <v>194</v>
      </c>
      <c r="C56" s="254"/>
      <c r="F56" s="482" t="s">
        <v>197</v>
      </c>
    </row>
    <row r="57" spans="1:25" ht="27.75" x14ac:dyDescent="0.4">
      <c r="A57" s="482" t="s">
        <v>195</v>
      </c>
      <c r="C57" s="254"/>
      <c r="F57" s="482" t="s">
        <v>196</v>
      </c>
    </row>
  </sheetData>
  <mergeCells count="65">
    <mergeCell ref="X27:Y27"/>
    <mergeCell ref="X33:Y33"/>
    <mergeCell ref="X30:Y30"/>
    <mergeCell ref="X31:Y31"/>
    <mergeCell ref="X28:Y28"/>
    <mergeCell ref="X29:Y29"/>
    <mergeCell ref="X54:Y54"/>
    <mergeCell ref="X52:Y52"/>
    <mergeCell ref="X53:Y53"/>
    <mergeCell ref="A46:Y47"/>
    <mergeCell ref="X49:Y49"/>
    <mergeCell ref="X50:Y50"/>
    <mergeCell ref="X51:Y51"/>
    <mergeCell ref="X41:Y41"/>
    <mergeCell ref="X48:Y48"/>
    <mergeCell ref="X45:Y45"/>
    <mergeCell ref="X36:Y36"/>
    <mergeCell ref="X37:Y37"/>
    <mergeCell ref="X38:Y38"/>
    <mergeCell ref="X42:Y42"/>
    <mergeCell ref="X43:Y43"/>
    <mergeCell ref="X40:Y40"/>
    <mergeCell ref="X44:Y44"/>
    <mergeCell ref="X39:Y39"/>
    <mergeCell ref="H2:I2"/>
    <mergeCell ref="J2:K2"/>
    <mergeCell ref="P2:Q2"/>
    <mergeCell ref="R2:S2"/>
    <mergeCell ref="X26:Y26"/>
    <mergeCell ref="X4:Y4"/>
    <mergeCell ref="X5:Y5"/>
    <mergeCell ref="X6:Y6"/>
    <mergeCell ref="X2:Y3"/>
    <mergeCell ref="X34:Y34"/>
    <mergeCell ref="X35:Y35"/>
    <mergeCell ref="X22:Y22"/>
    <mergeCell ref="X23:Y23"/>
    <mergeCell ref="X7:Y7"/>
    <mergeCell ref="X8:Y8"/>
    <mergeCell ref="X24:Y24"/>
    <mergeCell ref="X25:Y25"/>
    <mergeCell ref="X9:Y9"/>
    <mergeCell ref="X10:Y10"/>
    <mergeCell ref="X16:Y16"/>
    <mergeCell ref="X17:Y17"/>
    <mergeCell ref="X18:Y18"/>
    <mergeCell ref="X19:Y19"/>
    <mergeCell ref="X20:Y20"/>
    <mergeCell ref="X32:Y32"/>
    <mergeCell ref="A1:Y1"/>
    <mergeCell ref="L2:M2"/>
    <mergeCell ref="N2:O2"/>
    <mergeCell ref="X21:Y21"/>
    <mergeCell ref="T2:U2"/>
    <mergeCell ref="V2:W2"/>
    <mergeCell ref="A2:A3"/>
    <mergeCell ref="B2:B3"/>
    <mergeCell ref="C2:C3"/>
    <mergeCell ref="D2:E2"/>
    <mergeCell ref="F2:G2"/>
    <mergeCell ref="X11:Y11"/>
    <mergeCell ref="X12:Y12"/>
    <mergeCell ref="X13:Y13"/>
    <mergeCell ref="X14:Y14"/>
    <mergeCell ref="X15:Y15"/>
  </mergeCells>
  <phoneticPr fontId="0" type="noConversion"/>
  <conditionalFormatting sqref="X48:Y53 X4:Y45">
    <cfRule type="cellIs" dxfId="12" priority="28" operator="lessThan">
      <formula>4</formula>
    </cfRule>
  </conditionalFormatting>
  <conditionalFormatting sqref="R48:R53">
    <cfRule type="duplicateValues" dxfId="11" priority="21"/>
  </conditionalFormatting>
  <conditionalFormatting sqref="R48:R54">
    <cfRule type="duplicateValues" dxfId="10" priority="14"/>
  </conditionalFormatting>
  <conditionalFormatting sqref="R4:R45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7"/>
  <sheetViews>
    <sheetView workbookViewId="0">
      <selection activeCell="A2" sqref="A2"/>
    </sheetView>
  </sheetViews>
  <sheetFormatPr defaultRowHeight="15" x14ac:dyDescent="0.25"/>
  <cols>
    <col min="1" max="1" width="25.85546875" customWidth="1"/>
    <col min="2" max="2" width="7.28515625" customWidth="1"/>
    <col min="3" max="3" width="27.140625" customWidth="1"/>
    <col min="4" max="4" width="31" customWidth="1"/>
    <col min="5" max="5" width="13.28515625" customWidth="1"/>
    <col min="9" max="9" width="15.140625" customWidth="1"/>
    <col min="11" max="11" width="17.7109375" customWidth="1"/>
    <col min="13" max="13" width="18.140625" customWidth="1"/>
    <col min="15" max="15" width="18.140625" customWidth="1"/>
    <col min="17" max="17" width="20.7109375" customWidth="1"/>
    <col min="19" max="19" width="17.7109375" customWidth="1"/>
    <col min="21" max="21" width="18" customWidth="1"/>
  </cols>
  <sheetData>
    <row r="1" spans="1:22" ht="49.5" customHeight="1" thickBot="1" x14ac:dyDescent="0.3">
      <c r="A1" s="143">
        <v>45056</v>
      </c>
    </row>
    <row r="2" spans="1:22" ht="33.75" customHeight="1" x14ac:dyDescent="0.25"/>
    <row r="10" spans="1:22" x14ac:dyDescent="0.25">
      <c r="C10" s="620" t="s">
        <v>92</v>
      </c>
      <c r="D10" s="620"/>
      <c r="E10" s="620"/>
      <c r="F10" s="620"/>
      <c r="G10" s="620"/>
      <c r="H10" s="620"/>
      <c r="I10" s="620"/>
      <c r="J10" s="620"/>
    </row>
    <row r="11" spans="1:22" x14ac:dyDescent="0.25">
      <c r="C11" s="839" t="s">
        <v>91</v>
      </c>
      <c r="D11" s="839"/>
      <c r="E11" s="839"/>
      <c r="F11" s="839"/>
      <c r="G11" s="839"/>
      <c r="H11" s="839"/>
      <c r="I11" s="839"/>
      <c r="J11" s="839"/>
    </row>
    <row r="12" spans="1:22" x14ac:dyDescent="0.25">
      <c r="B12" s="840" t="s">
        <v>90</v>
      </c>
      <c r="C12" s="840"/>
      <c r="D12" s="840"/>
      <c r="E12" s="840"/>
      <c r="F12" s="840"/>
      <c r="G12" s="840"/>
      <c r="H12" s="840"/>
      <c r="I12" s="840"/>
      <c r="J12" s="840"/>
      <c r="K12" s="840"/>
      <c r="L12" s="840"/>
      <c r="M12" s="840"/>
      <c r="N12" s="840"/>
      <c r="O12" s="840"/>
      <c r="P12" s="840"/>
      <c r="Q12" s="840"/>
      <c r="R12" s="840"/>
      <c r="S12" s="840"/>
      <c r="T12" s="840"/>
      <c r="U12" s="840"/>
      <c r="V12" s="840"/>
    </row>
    <row r="13" spans="1:22" x14ac:dyDescent="0.25">
      <c r="B13" s="840"/>
      <c r="C13" s="840"/>
      <c r="D13" s="840"/>
      <c r="E13" s="840"/>
      <c r="F13" s="840"/>
      <c r="G13" s="840"/>
      <c r="H13" s="840"/>
      <c r="I13" s="840"/>
      <c r="J13" s="840"/>
      <c r="K13" s="840"/>
      <c r="L13" s="840"/>
      <c r="M13" s="840"/>
      <c r="N13" s="840"/>
      <c r="O13" s="840"/>
      <c r="P13" s="840"/>
      <c r="Q13" s="840"/>
      <c r="R13" s="840"/>
      <c r="S13" s="840"/>
      <c r="T13" s="840"/>
      <c r="U13" s="840"/>
      <c r="V13" s="840"/>
    </row>
    <row r="14" spans="1:22" ht="15.75" thickBot="1" x14ac:dyDescent="0.3">
      <c r="B14" s="840"/>
      <c r="C14" s="840"/>
      <c r="D14" s="840"/>
      <c r="E14" s="840"/>
      <c r="F14" s="840"/>
      <c r="G14" s="840"/>
      <c r="H14" s="840"/>
      <c r="I14" s="840"/>
      <c r="J14" s="840"/>
      <c r="K14" s="840"/>
      <c r="L14" s="840"/>
      <c r="M14" s="840"/>
      <c r="N14" s="840"/>
      <c r="O14" s="840"/>
      <c r="P14" s="840"/>
      <c r="Q14" s="840"/>
      <c r="R14" s="840"/>
      <c r="S14" s="840"/>
      <c r="T14" s="840"/>
      <c r="U14" s="840"/>
      <c r="V14" s="840"/>
    </row>
    <row r="15" spans="1:22" ht="18.75" customHeight="1" x14ac:dyDescent="0.25">
      <c r="B15" s="808" t="s">
        <v>0</v>
      </c>
      <c r="C15" s="816" t="s">
        <v>4</v>
      </c>
      <c r="D15" s="812" t="s">
        <v>17</v>
      </c>
      <c r="E15" s="820" t="s">
        <v>23</v>
      </c>
      <c r="F15" s="820" t="s">
        <v>1</v>
      </c>
      <c r="G15" s="818" t="s">
        <v>2</v>
      </c>
      <c r="H15" s="820" t="s">
        <v>3</v>
      </c>
      <c r="I15" s="745" t="s">
        <v>5</v>
      </c>
      <c r="J15" s="746"/>
      <c r="K15" s="744" t="s">
        <v>88</v>
      </c>
      <c r="L15" s="738"/>
      <c r="M15" s="740" t="s">
        <v>27</v>
      </c>
      <c r="N15" s="741"/>
      <c r="O15" s="744" t="s">
        <v>28</v>
      </c>
      <c r="P15" s="738"/>
      <c r="Q15" s="740" t="s">
        <v>9</v>
      </c>
      <c r="R15" s="741"/>
      <c r="S15" s="744" t="s">
        <v>10</v>
      </c>
      <c r="T15" s="738"/>
      <c r="U15" s="744" t="s">
        <v>11</v>
      </c>
      <c r="V15" s="738"/>
    </row>
    <row r="16" spans="1:22" ht="19.5" thickBot="1" x14ac:dyDescent="0.3">
      <c r="B16" s="809"/>
      <c r="C16" s="817"/>
      <c r="D16" s="813"/>
      <c r="E16" s="841"/>
      <c r="F16" s="841"/>
      <c r="G16" s="842"/>
      <c r="H16" s="821"/>
      <c r="I16" s="185" t="s">
        <v>25</v>
      </c>
      <c r="J16" s="136" t="s">
        <v>26</v>
      </c>
      <c r="K16" s="137" t="s">
        <v>25</v>
      </c>
      <c r="L16" s="138" t="s">
        <v>26</v>
      </c>
      <c r="M16" s="134" t="s">
        <v>25</v>
      </c>
      <c r="N16" s="136" t="s">
        <v>26</v>
      </c>
      <c r="O16" s="137" t="s">
        <v>25</v>
      </c>
      <c r="P16" s="138" t="s">
        <v>26</v>
      </c>
      <c r="Q16" s="134" t="s">
        <v>25</v>
      </c>
      <c r="R16" s="136" t="s">
        <v>26</v>
      </c>
      <c r="S16" s="137" t="s">
        <v>25</v>
      </c>
      <c r="T16" s="138" t="s">
        <v>26</v>
      </c>
      <c r="U16" s="137" t="s">
        <v>25</v>
      </c>
      <c r="V16" s="138" t="s">
        <v>26</v>
      </c>
    </row>
    <row r="17" spans="2:22" ht="18.75" x14ac:dyDescent="0.25">
      <c r="B17" s="7">
        <v>1</v>
      </c>
      <c r="C17" s="73" t="s">
        <v>18</v>
      </c>
      <c r="D17" s="130" t="s">
        <v>89</v>
      </c>
      <c r="E17" s="18">
        <v>39793</v>
      </c>
      <c r="F17" s="95">
        <f>IF(ISBLANK(E17),"",(DATEDIF(E17,'Условия заполнения'!$A$1:$A$1,"Y")))</f>
        <v>14</v>
      </c>
      <c r="G17" s="4"/>
      <c r="H17" s="6" t="str">
        <f>IF(ISBLANK(H16),"",H16)</f>
        <v/>
      </c>
      <c r="I17" s="190">
        <v>5.2</v>
      </c>
      <c r="J17" s="5" t="e">
        <f>IF(ISBLANK(I17),"",IF(H17="М",IF(F17&lt;17,VLOOKUP(I17,'Таблица юноши'!#REF!,2,-1),VLOOKUP(I17,'Таблица юноши'!#REF!,2,-1)),IF(F17&lt;17,VLOOKUP(I17,'Таблица девушки'!#REF!,2,-1),VLOOKUP(I17,'Таблица девушки'!#REF!,2,-1))))</f>
        <v>#REF!</v>
      </c>
      <c r="K17" s="188">
        <v>12.2</v>
      </c>
      <c r="L17" s="188" t="e">
        <f>IF(ISBLANK(K17),"",IF(H17="М",IF(F17&lt;17,VLOOKUP(K17,'Таблица юноши'!#REF!,2,-1),VLOOKUP(K17,'Таблица юноши'!#REF!,2,-1)),IF(F17&lt;17,VLOOKUP(K17,'Таблица девушки'!#REF!,2,-1),VLOOKUP(K17,'Таблица девушки'!#REF!,2,-1))))</f>
        <v>#REF!</v>
      </c>
      <c r="M17" s="3">
        <v>17.46</v>
      </c>
      <c r="N17" s="5" t="e">
        <f>IF(ISBLANK(M17),"",IF(H17="М",IF(F17&lt;17,VLOOKUP(M17,'Таблица юноши'!#REF!,2,-1),VLOOKUP(M17,'Таблица юноши'!#REF!,2,-1)),IF(F17&lt;17,VLOOKUP(M17,'Таблица девушки'!#REF!,2,-1),VLOOKUP(M17,'Таблица девушки'!#REF!,2,-1))))</f>
        <v>#REF!</v>
      </c>
      <c r="O17" s="193" t="s">
        <v>81</v>
      </c>
      <c r="P17" s="5" t="e">
        <f>IF(ISBLANK(O17),"",IF(H17="М",IF(F17&lt;17,VLOOKUP(O17,'Таблица юноши'!#REF!,2,-1),VLOOKUP(O17,'Таблица юноши'!#REF!,2,-1)),IF(F17&lt;17,VLOOKUP(O17,'Таблица девушки'!#REF!,2,-1),VLOOKUP(O17,'Таблица девушки'!#REF!,2,-1))))</f>
        <v>#REF!</v>
      </c>
      <c r="Q17" s="3">
        <v>42</v>
      </c>
      <c r="R17" s="5" t="e">
        <f>IF(ISBLANK(Q17),"",IF(H17="М",IF(F17&lt;17,VLOOKUP(Q17,'Таблица юноши'!#REF!,2,-1),VLOOKUP(Q17,'Таблица юноши'!#REF!,2,-1)),IF(F17&lt;17,VLOOKUP(Q17,'Таблица девушки'!#REF!,2,-1),VLOOKUP(Q17,'Таблица девушки'!#REF!,2,-1))))</f>
        <v>#REF!</v>
      </c>
      <c r="S17" s="3">
        <v>275</v>
      </c>
      <c r="T17" s="5" t="e">
        <f>IF(ISBLANK(S17),"",IF(H17="М",IF(F17&lt;17,VLOOKUP(S17,'Таблица юноши'!#REF!,2,-1),VLOOKUP(S17,'Таблица юноши'!#REF!,2,-1)),IF(F17&lt;17,VLOOKUP(S17,'Таблица девушки'!#REF!,2,-1),VLOOKUP(S17,'Таблица девушки'!#REF!,2,-1))))</f>
        <v>#REF!</v>
      </c>
      <c r="U17" s="4">
        <v>33</v>
      </c>
      <c r="V17" s="5" t="e">
        <f>IF(ISBLANK(U17),"",IF(H17="М",IF(F17&lt;17,VLOOKUP(U17,'Таблица юноши'!#REF!,2,-1),VLOOKUP(U17,'Таблица юноши'!#REF!,2,-1)),IF(F17&lt;17,VLOOKUP(U17,'Таблица девушки'!#REF!,2,-1),VLOOKUP(U17,'Таблица девушки'!#REF!,2,-1))))</f>
        <v>#REF!</v>
      </c>
    </row>
  </sheetData>
  <mergeCells count="17">
    <mergeCell ref="C10:J10"/>
    <mergeCell ref="M15:N15"/>
    <mergeCell ref="O15:P15"/>
    <mergeCell ref="Q15:R15"/>
    <mergeCell ref="H15:H16"/>
    <mergeCell ref="I15:J15"/>
    <mergeCell ref="K15:L15"/>
    <mergeCell ref="S15:T15"/>
    <mergeCell ref="U15:V15"/>
    <mergeCell ref="C11:J11"/>
    <mergeCell ref="B12:V14"/>
    <mergeCell ref="B15:B16"/>
    <mergeCell ref="C15:C16"/>
    <mergeCell ref="D15:D16"/>
    <mergeCell ref="E15:E16"/>
    <mergeCell ref="F15:F16"/>
    <mergeCell ref="G15:G16"/>
  </mergeCells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="145" zoomScaleNormal="100" zoomScaleSheetLayoutView="145" workbookViewId="0">
      <selection activeCell="C13" sqref="C13"/>
    </sheetView>
  </sheetViews>
  <sheetFormatPr defaultRowHeight="15" x14ac:dyDescent="0.25"/>
  <cols>
    <col min="1" max="1" width="5.140625" customWidth="1"/>
    <col min="2" max="2" width="27.28515625" customWidth="1"/>
    <col min="7" max="7" width="10.28515625" customWidth="1"/>
    <col min="8" max="8" width="11.85546875" customWidth="1"/>
  </cols>
  <sheetData>
    <row r="1" spans="1:8" ht="53.25" customHeight="1" thickBot="1" x14ac:dyDescent="0.3">
      <c r="A1" s="852" t="s">
        <v>451</v>
      </c>
      <c r="B1" s="852"/>
      <c r="C1" s="852"/>
      <c r="D1" s="852"/>
      <c r="E1" s="852"/>
      <c r="F1" s="852"/>
      <c r="G1" s="852"/>
      <c r="H1" s="852"/>
    </row>
    <row r="2" spans="1:8" ht="28.5" customHeight="1" x14ac:dyDescent="0.25">
      <c r="A2" s="845" t="s">
        <v>0</v>
      </c>
      <c r="B2" s="847" t="s">
        <v>4</v>
      </c>
      <c r="C2" s="849" t="s">
        <v>21</v>
      </c>
      <c r="D2" s="850"/>
      <c r="E2" s="849" t="s">
        <v>22</v>
      </c>
      <c r="F2" s="850"/>
      <c r="G2" s="843" t="s">
        <v>14</v>
      </c>
      <c r="H2" s="844"/>
    </row>
    <row r="3" spans="1:8" ht="42.75" customHeight="1" thickBot="1" x14ac:dyDescent="0.3">
      <c r="A3" s="846"/>
      <c r="B3" s="848"/>
      <c r="C3" s="139" t="s">
        <v>19</v>
      </c>
      <c r="D3" s="140" t="s">
        <v>20</v>
      </c>
      <c r="E3" s="141" t="s">
        <v>19</v>
      </c>
      <c r="F3" s="142" t="s">
        <v>20</v>
      </c>
      <c r="G3" s="139" t="s">
        <v>19</v>
      </c>
      <c r="H3" s="142" t="s">
        <v>20</v>
      </c>
    </row>
    <row r="4" spans="1:8" ht="15.75" x14ac:dyDescent="0.25">
      <c r="A4" s="8">
        <v>1</v>
      </c>
      <c r="B4" s="9" t="s">
        <v>18</v>
      </c>
      <c r="C4" s="10">
        <f>SUM('ЛЗ Юноши'!R4:R9)</f>
        <v>1340</v>
      </c>
      <c r="D4" s="888">
        <f>IFERROR(_xlfn.RANK.EQ(C4,$C$4:$C$10,0),"")</f>
        <v>6</v>
      </c>
      <c r="E4" s="889">
        <f>SUM('ЛЗ Девушки'!R4:R9)</f>
        <v>1540</v>
      </c>
      <c r="F4" s="890">
        <f>IFERROR(_xlfn.RANK.EQ(E4,$E$4:$E$10,0),"")</f>
        <v>2</v>
      </c>
      <c r="G4" s="891">
        <f>SUM(C4,E4)</f>
        <v>2880</v>
      </c>
      <c r="H4" s="890">
        <f>IFERROR(_xlfn.RANK.EQ(G4,$G$4:$G$10,0),"")</f>
        <v>3</v>
      </c>
    </row>
    <row r="5" spans="1:8" ht="15.75" x14ac:dyDescent="0.25">
      <c r="A5" s="11">
        <v>2</v>
      </c>
      <c r="B5" s="12" t="s">
        <v>211</v>
      </c>
      <c r="C5" s="13">
        <f>SUM('ЛЗ Юноши'!R10:R15)</f>
        <v>1621</v>
      </c>
      <c r="D5" s="892">
        <f t="shared" ref="D5:D10" si="0">IFERROR(_xlfn.RANK.EQ(C5,$C$4:$C$10,0),"")</f>
        <v>1</v>
      </c>
      <c r="E5" s="893">
        <f>SUM('ЛЗ Девушки'!R10:R15)</f>
        <v>1509</v>
      </c>
      <c r="F5" s="894">
        <f t="shared" ref="F5:F10" si="1">IFERROR(_xlfn.RANK.EQ(E5,$E$4:$E$10,0),"")</f>
        <v>3</v>
      </c>
      <c r="G5" s="895">
        <f t="shared" ref="G5:G10" si="2">SUM(C5,E5)</f>
        <v>3130</v>
      </c>
      <c r="H5" s="894">
        <f t="shared" ref="H5:H10" si="3">IFERROR(_xlfn.RANK.EQ(G5,$G$4:$G$10,0),"")</f>
        <v>2</v>
      </c>
    </row>
    <row r="6" spans="1:8" ht="15.75" x14ac:dyDescent="0.25">
      <c r="A6" s="11">
        <v>3</v>
      </c>
      <c r="B6" s="12" t="s">
        <v>212</v>
      </c>
      <c r="C6" s="13">
        <f>SUM('ЛЗ Юноши'!R16:R21)</f>
        <v>1586</v>
      </c>
      <c r="D6" s="892">
        <f t="shared" si="0"/>
        <v>2</v>
      </c>
      <c r="E6" s="893">
        <f>SUM('ЛЗ Девушки'!R16:R21)</f>
        <v>1671</v>
      </c>
      <c r="F6" s="894">
        <f t="shared" si="1"/>
        <v>1</v>
      </c>
      <c r="G6" s="895">
        <f t="shared" si="2"/>
        <v>3257</v>
      </c>
      <c r="H6" s="894">
        <f t="shared" si="3"/>
        <v>1</v>
      </c>
    </row>
    <row r="7" spans="1:8" ht="15.75" x14ac:dyDescent="0.25">
      <c r="A7" s="11">
        <v>4</v>
      </c>
      <c r="B7" s="12" t="s">
        <v>213</v>
      </c>
      <c r="C7" s="13">
        <f>SUM('ЛЗ Юноши'!R22:R27)</f>
        <v>1330</v>
      </c>
      <c r="D7" s="892">
        <f t="shared" si="0"/>
        <v>7</v>
      </c>
      <c r="E7" s="893">
        <f>SUM('ЛЗ Девушки'!R22:R27)</f>
        <v>1368</v>
      </c>
      <c r="F7" s="894">
        <f t="shared" si="1"/>
        <v>5</v>
      </c>
      <c r="G7" s="895">
        <f t="shared" si="2"/>
        <v>2698</v>
      </c>
      <c r="H7" s="894">
        <f t="shared" si="3"/>
        <v>5</v>
      </c>
    </row>
    <row r="8" spans="1:8" ht="15.75" x14ac:dyDescent="0.25">
      <c r="A8" s="11">
        <v>5</v>
      </c>
      <c r="B8" s="12" t="s">
        <v>214</v>
      </c>
      <c r="C8" s="13">
        <f>SUM('ЛЗ Юноши'!R28:R33)</f>
        <v>1444</v>
      </c>
      <c r="D8" s="892">
        <f t="shared" si="0"/>
        <v>4</v>
      </c>
      <c r="E8" s="893">
        <f>SUM('ЛЗ Девушки'!R28:R33)</f>
        <v>1232</v>
      </c>
      <c r="F8" s="894">
        <f t="shared" si="1"/>
        <v>6</v>
      </c>
      <c r="G8" s="895">
        <f t="shared" si="2"/>
        <v>2676</v>
      </c>
      <c r="H8" s="894">
        <f t="shared" si="3"/>
        <v>7</v>
      </c>
    </row>
    <row r="9" spans="1:8" ht="15.75" x14ac:dyDescent="0.25">
      <c r="A9" s="11">
        <v>6</v>
      </c>
      <c r="B9" s="12" t="s">
        <v>215</v>
      </c>
      <c r="C9" s="13">
        <f>SUM('ЛЗ Юноши'!R34:R39)</f>
        <v>1418</v>
      </c>
      <c r="D9" s="892">
        <f t="shared" si="0"/>
        <v>5</v>
      </c>
      <c r="E9" s="893">
        <f>SUM('ЛЗ Девушки'!R34:R39)</f>
        <v>1384</v>
      </c>
      <c r="F9" s="894">
        <f t="shared" si="1"/>
        <v>4</v>
      </c>
      <c r="G9" s="895">
        <f t="shared" si="2"/>
        <v>2802</v>
      </c>
      <c r="H9" s="894">
        <f t="shared" si="3"/>
        <v>4</v>
      </c>
    </row>
    <row r="10" spans="1:8" ht="16.5" thickBot="1" x14ac:dyDescent="0.3">
      <c r="A10" s="14">
        <v>7</v>
      </c>
      <c r="B10" s="15" t="s">
        <v>220</v>
      </c>
      <c r="C10" s="16">
        <f>SUM('ЛЗ Юноши'!R40:R45)</f>
        <v>1476</v>
      </c>
      <c r="D10" s="896">
        <f t="shared" si="0"/>
        <v>3</v>
      </c>
      <c r="E10" s="897">
        <f>SUM('ЛЗ Девушки'!R40:R45)</f>
        <v>1207</v>
      </c>
      <c r="F10" s="898">
        <f t="shared" si="1"/>
        <v>7</v>
      </c>
      <c r="G10" s="899">
        <f t="shared" si="2"/>
        <v>2683</v>
      </c>
      <c r="H10" s="898">
        <f t="shared" si="3"/>
        <v>6</v>
      </c>
    </row>
    <row r="11" spans="1:8" ht="15.75" x14ac:dyDescent="0.25">
      <c r="A11" s="873"/>
      <c r="B11" s="874"/>
      <c r="C11" s="874"/>
      <c r="D11" s="874"/>
      <c r="E11" s="874"/>
      <c r="F11" s="874"/>
      <c r="G11" s="874"/>
      <c r="H11" s="874"/>
    </row>
    <row r="12" spans="1:8" ht="15.75" x14ac:dyDescent="0.25">
      <c r="A12" s="873"/>
      <c r="B12" s="874"/>
      <c r="C12" s="874"/>
      <c r="D12" s="874"/>
      <c r="E12" s="874"/>
      <c r="F12" s="874"/>
      <c r="G12" s="874"/>
      <c r="H12" s="874"/>
    </row>
    <row r="13" spans="1:8" ht="15.75" x14ac:dyDescent="0.25">
      <c r="A13" s="873"/>
      <c r="B13" s="875" t="s">
        <v>217</v>
      </c>
      <c r="C13" s="876"/>
      <c r="D13" s="876"/>
      <c r="E13" s="877" t="s">
        <v>197</v>
      </c>
      <c r="F13" s="876"/>
      <c r="G13" s="874"/>
      <c r="H13" s="878"/>
    </row>
    <row r="14" spans="1:8" ht="15.75" x14ac:dyDescent="0.25">
      <c r="A14" s="873"/>
      <c r="B14" s="876"/>
      <c r="C14" s="876"/>
      <c r="D14" s="876"/>
      <c r="E14" s="879"/>
      <c r="F14" s="876"/>
      <c r="G14" s="874"/>
      <c r="H14" s="878"/>
    </row>
    <row r="15" spans="1:8" ht="15.75" x14ac:dyDescent="0.25">
      <c r="A15" s="873"/>
      <c r="B15" s="875" t="s">
        <v>216</v>
      </c>
      <c r="C15" s="876"/>
      <c r="D15" s="876"/>
      <c r="E15" s="877" t="s">
        <v>196</v>
      </c>
      <c r="F15" s="876"/>
      <c r="G15" s="874"/>
      <c r="H15" s="878"/>
    </row>
    <row r="16" spans="1:8" ht="15.75" x14ac:dyDescent="0.25">
      <c r="A16" s="873"/>
      <c r="B16" s="878"/>
      <c r="C16" s="878"/>
      <c r="D16" s="878"/>
      <c r="E16" s="878"/>
      <c r="F16" s="878"/>
      <c r="G16" s="878"/>
      <c r="H16" s="878"/>
    </row>
    <row r="17" spans="1:8" ht="15.75" x14ac:dyDescent="0.25">
      <c r="A17" s="873"/>
      <c r="B17" s="878"/>
      <c r="C17" s="878"/>
      <c r="D17" s="878"/>
      <c r="E17" s="878"/>
      <c r="F17" s="878"/>
      <c r="G17" s="878"/>
      <c r="H17" s="878"/>
    </row>
    <row r="18" spans="1:8" ht="15.75" x14ac:dyDescent="0.25">
      <c r="A18" s="873"/>
      <c r="B18" s="874"/>
      <c r="C18" s="874"/>
      <c r="D18" s="874"/>
      <c r="E18" s="874"/>
      <c r="F18" s="874"/>
      <c r="G18" s="874"/>
      <c r="H18" s="874"/>
    </row>
    <row r="19" spans="1:8" ht="15.75" x14ac:dyDescent="0.25">
      <c r="A19" s="873"/>
      <c r="B19" s="874"/>
      <c r="C19" s="874"/>
      <c r="D19" s="874"/>
      <c r="E19" s="874"/>
      <c r="F19" s="874"/>
      <c r="G19" s="874"/>
      <c r="H19" s="874"/>
    </row>
    <row r="20" spans="1:8" ht="15.75" x14ac:dyDescent="0.25">
      <c r="A20" s="873"/>
      <c r="B20" s="874"/>
      <c r="C20" s="874"/>
      <c r="D20" s="874"/>
      <c r="E20" s="874"/>
      <c r="F20" s="874"/>
      <c r="G20" s="874"/>
      <c r="H20" s="874"/>
    </row>
    <row r="21" spans="1:8" ht="15.75" x14ac:dyDescent="0.25">
      <c r="A21" s="873"/>
      <c r="B21" s="874"/>
      <c r="C21" s="874"/>
      <c r="D21" s="874"/>
      <c r="E21" s="874"/>
      <c r="F21" s="874"/>
      <c r="G21" s="874"/>
      <c r="H21" s="874"/>
    </row>
    <row r="22" spans="1:8" ht="15.75" x14ac:dyDescent="0.25">
      <c r="A22" s="873"/>
      <c r="B22" s="874"/>
      <c r="C22" s="874"/>
      <c r="D22" s="874"/>
      <c r="E22" s="874"/>
      <c r="F22" s="874"/>
      <c r="G22" s="874"/>
      <c r="H22" s="874"/>
    </row>
    <row r="23" spans="1:8" ht="15.75" x14ac:dyDescent="0.25">
      <c r="A23" s="873"/>
      <c r="B23" s="874"/>
      <c r="C23" s="874"/>
      <c r="D23" s="874"/>
      <c r="E23" s="874"/>
      <c r="F23" s="874"/>
      <c r="G23" s="874"/>
      <c r="H23" s="874"/>
    </row>
  </sheetData>
  <mergeCells count="6">
    <mergeCell ref="A1:H1"/>
    <mergeCell ref="G2:H2"/>
    <mergeCell ref="A2:A3"/>
    <mergeCell ref="B2:B3"/>
    <mergeCell ref="C2:D2"/>
    <mergeCell ref="E2:F2"/>
  </mergeCells>
  <phoneticPr fontId="0" type="noConversion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6</vt:i4>
      </vt:variant>
    </vt:vector>
  </HeadingPairs>
  <TitlesOfParts>
    <vt:vector size="22" baseType="lpstr">
      <vt:lpstr>Таблица девушки</vt:lpstr>
      <vt:lpstr> Таблица Девушки 1</vt:lpstr>
      <vt:lpstr>Таблица Юноши 1</vt:lpstr>
      <vt:lpstr>ЛР М 5</vt:lpstr>
      <vt:lpstr>ЛЗ Юноши (2)</vt:lpstr>
      <vt:lpstr>Сводный отчет</vt:lpstr>
      <vt:lpstr>Таблица юноши</vt:lpstr>
      <vt:lpstr>Победители соревнования</vt:lpstr>
      <vt:lpstr>Юноши </vt:lpstr>
      <vt:lpstr>Личный расчет юноши</vt:lpstr>
      <vt:lpstr>Девушки</vt:lpstr>
      <vt:lpstr>Личный расчет девушки</vt:lpstr>
      <vt:lpstr>ЛЗ Юноши</vt:lpstr>
      <vt:lpstr>ЛЗ Девушки</vt:lpstr>
      <vt:lpstr>Условия заполнения</vt:lpstr>
      <vt:lpstr>Командный зачет</vt:lpstr>
      <vt:lpstr>'Командный зачет'!Область_печати</vt:lpstr>
      <vt:lpstr>'ЛЗ Девушки'!Область_печати</vt:lpstr>
      <vt:lpstr>'ЛЗ Юноши'!Область_печати</vt:lpstr>
      <vt:lpstr>'ЛЗ Юноши (2)'!Область_печати</vt:lpstr>
      <vt:lpstr>'Сводный отчет'!Область_печати</vt:lpstr>
      <vt:lpstr>'Юноши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2023-05-13T09:12:44Z</dcterms:modified>
</cp:coreProperties>
</file>